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firstSheet="1" activeTab="1"/>
  </bookViews>
  <sheets>
    <sheet name="Лист1" sheetId="1" state="hidden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">'Лист2'!$A$1:$C$31</definedName>
  </definedNames>
  <calcPr fullCalcOnLoad="1"/>
</workbook>
</file>

<file path=xl/sharedStrings.xml><?xml version="1.0" encoding="utf-8"?>
<sst xmlns="http://schemas.openxmlformats.org/spreadsheetml/2006/main" count="137" uniqueCount="91">
  <si>
    <t>Утверждаю :</t>
  </si>
  <si>
    <t>№ п/п</t>
  </si>
  <si>
    <t>Ед. изм.</t>
  </si>
  <si>
    <t>Цена за ед.</t>
  </si>
  <si>
    <t>I.</t>
  </si>
  <si>
    <t>Транспортные расходы     всего</t>
  </si>
  <si>
    <t>руб.</t>
  </si>
  <si>
    <t>х</t>
  </si>
  <si>
    <t>1.1.</t>
  </si>
  <si>
    <t>Расход топлива туда и обратно</t>
  </si>
  <si>
    <t>л.</t>
  </si>
  <si>
    <t xml:space="preserve"> Расход масла</t>
  </si>
  <si>
    <t>-«-</t>
  </si>
  <si>
    <t>1.4.</t>
  </si>
  <si>
    <t xml:space="preserve"> ФОТ  рабочих    автотранспорта</t>
  </si>
  <si>
    <t>ч/час</t>
  </si>
  <si>
    <t>1.5.</t>
  </si>
  <si>
    <t>II.</t>
  </si>
  <si>
    <t>2.1.</t>
  </si>
  <si>
    <t xml:space="preserve">ФОТ обслуживающего персонала  </t>
  </si>
  <si>
    <t xml:space="preserve"> </t>
  </si>
  <si>
    <t>Итого прямые расходы – всего</t>
  </si>
  <si>
    <t>III</t>
  </si>
  <si>
    <t>V</t>
  </si>
  <si>
    <t>VI</t>
  </si>
  <si>
    <t>Всего отпускная стоимость</t>
  </si>
  <si>
    <t>К  оплате</t>
  </si>
  <si>
    <t xml:space="preserve">  Справочно :</t>
  </si>
  <si>
    <t>Средний  пробег  туда   и обратно                км</t>
  </si>
  <si>
    <t xml:space="preserve">                   </t>
  </si>
  <si>
    <t>л      х</t>
  </si>
  <si>
    <t>1.2.</t>
  </si>
  <si>
    <t>2.2.</t>
  </si>
  <si>
    <t xml:space="preserve">Генеральный директор </t>
  </si>
  <si>
    <t>ООО "Газпром теплоэнерго Кисловодск"</t>
  </si>
  <si>
    <t>_______________А.Б.Орлов</t>
  </si>
  <si>
    <t>А/м ГАЗ 2217  А 045 ОО</t>
  </si>
  <si>
    <t xml:space="preserve">водитель автомобиля </t>
  </si>
  <si>
    <t xml:space="preserve"> Начисление на ФОТ-30,2%</t>
  </si>
  <si>
    <t xml:space="preserve">Статья  затрат </t>
  </si>
  <si>
    <t>IV</t>
  </si>
  <si>
    <t>Кроме  того НДС  - 18%</t>
  </si>
  <si>
    <t>Сумма в руб. для населения</t>
  </si>
  <si>
    <t xml:space="preserve">Производство работ на месте:        </t>
  </si>
  <si>
    <t>Материалы, используемые при проведении работ:</t>
  </si>
  <si>
    <t>шт.</t>
  </si>
  <si>
    <t>кг.</t>
  </si>
  <si>
    <t xml:space="preserve">Уровень рентабельности </t>
  </si>
  <si>
    <t>Итого себестоимость услуг</t>
  </si>
  <si>
    <t>Цены  на материалы представлены бухгалтером Копыловой Т.И.</t>
  </si>
  <si>
    <t>Начальник ПЭО</t>
  </si>
  <si>
    <t>А.В.Маркаров</t>
  </si>
  <si>
    <t>Главный бухгалтер</t>
  </si>
  <si>
    <t>С.В.Федоренко</t>
  </si>
  <si>
    <t>Исп. старший экономист Е.А. Антонова</t>
  </si>
  <si>
    <t>Объем</t>
  </si>
  <si>
    <t>Ведущий инженер (ПТО)</t>
  </si>
  <si>
    <t>Мастер по ВДС</t>
  </si>
  <si>
    <t>Инженер (ОСЭ)</t>
  </si>
  <si>
    <r>
      <t xml:space="preserve">Общеэксплуатационные расходы                        </t>
    </r>
    <r>
      <rPr>
        <sz val="10"/>
        <rFont val="Times New Roman"/>
        <family val="1"/>
      </rPr>
      <t>(рассчитан процент в прочих видах услуг 2016 г.)</t>
    </r>
  </si>
  <si>
    <t>Средняя норма  расхода топлива на 100 км пробега или работы машино-часов</t>
  </si>
  <si>
    <r>
      <t xml:space="preserve">Выдача справок на инвентаризацию систем отопления </t>
    </r>
    <r>
      <rPr>
        <u val="single"/>
        <sz val="14"/>
        <rFont val="Arial"/>
        <family val="2"/>
      </rPr>
      <t>по заявлению абонента</t>
    </r>
  </si>
  <si>
    <t>Расход масла в размере 5% от расхода топлива</t>
  </si>
  <si>
    <t>Н.В. Ламанова</t>
  </si>
  <si>
    <t>Заместитель генерального директора по экономике и корпоративной работе</t>
  </si>
  <si>
    <t>Приложение № 3 к приказу № _____ от 30.12.2016 г.</t>
  </si>
  <si>
    <t>КАЛЬКУЛЯЦИЯ НА УСЛУГУ :</t>
  </si>
  <si>
    <t>Опломбирование системы ГВС в жилых и нежилых помещениях МКД по заявлению абонента</t>
  </si>
  <si>
    <t>Распломбирование системы ГВС в жилых и нежилых помещениях МКД по заявлению абонента</t>
  </si>
  <si>
    <t>Наименование калькуляции (вида оказываемых услуг)</t>
  </si>
  <si>
    <t>Проведение работ по замене индивидуального прибора учета по заявлению абонента</t>
  </si>
  <si>
    <t>Проведение работ по аварийному отключению систем центрального отопления по заявлению абонента</t>
  </si>
  <si>
    <t>Проведение работ по аварийной ликвидации утечек систем центрального отопления по заявлению абонента</t>
  </si>
  <si>
    <t>Проведение работ по ликвидации недогревов на стояках по заявлению абонента</t>
  </si>
  <si>
    <t>Проведение ремонтных работ системы центрального отопления по заявлению абонента</t>
  </si>
  <si>
    <t>Проведение работ по подключению и отключению систем горячего водоснабжения по заявлению абонента</t>
  </si>
  <si>
    <t>Проведение работ по заполнению и проверке системы теплоснабжения на наличие утечек по заявлению абонента</t>
  </si>
  <si>
    <t>Техническое обслуживание одного узла учета тепловой энергии и водоснабжения (без ремонта)</t>
  </si>
  <si>
    <t>Выдача справок на инвентаризацию системы отопления по заявлению абонента</t>
  </si>
  <si>
    <t>Техническое обслуживание внутридомовых систем отопления (на 1 кв.м. обслуживаемой площади МКД) для управляющих компаний</t>
  </si>
  <si>
    <t>Проведение работ по демонтажу одной единицы нагревательного элемента системы центрального отопления по заявлению абонента</t>
  </si>
  <si>
    <t>Техническое обслуживание внутридомовых систем отопления (на 1 кв.м. обслуживаемой площади) для юридических лиц</t>
  </si>
  <si>
    <t>Техническое обслуживание внутридомовых систем отопления и индивидуальных приборов учета тепловой энергии (на 1 кв.м. обслуживаемой площади) для юридических лиц</t>
  </si>
  <si>
    <t>_____________ В.А. Ребиков</t>
  </si>
  <si>
    <t>_______________ 2020 г.</t>
  </si>
  <si>
    <t>сумма с учетом НДС</t>
  </si>
  <si>
    <t>с 01.01.2021</t>
  </si>
  <si>
    <t>с 01.07.2021</t>
  </si>
  <si>
    <t>ПРЕЙСКУРАНТ ЦЕН НА ПРОЧИЕ ВИДЫ УСЛУГ, ОКАЗЫВАЕМЫХ                                                                    ООО "ГАЗПРОМ ТЕПЛОЭНЕРГО КИСЛОВОДСК" с 01.01.2021 г.</t>
  </si>
  <si>
    <t>63,53 руб./Гкал  (без НДС)
Население, по прочим потребителям, по потребителям финансируемых из бюджетов различного уровня и по УК и ТСЖ (с учетом НДС 20%)
76,24 руб./Гкал</t>
  </si>
  <si>
    <t>Справочно: В расчетах с потребителями на заполнение внутридомовой системы центрального отопления теплоносителем после промывки и опрессовки, а также за сброс теплоносителя из внутренней системы центрального отопления руководствоваться тарифами, утвержденными Постановлением Региональной тарифной комиссии Ставропольского края от 16.12.2020г. №78/2 Приложение № 4 в размере: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</si>
</sst>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00"/>
    <numFmt numFmtId="175" formatCode="#,##0.00&quot;р.&quot;"/>
    <numFmt numFmtId="176" formatCode="0.0000"/>
    <numFmt numFmtId="177" formatCode="0.0"/>
  </numFmts>
  <fonts count="55">
    <font>
      <sz val="10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u val="single"/>
      <sz val="14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top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176" fontId="1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4" fillId="0" borderId="0" xfId="0" applyFont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4;&#1077;&#1085;&#1072;%20&#1048;&#1055;&#1059;%20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4;%20%20%201%20&#1084;2%20%20&#1042;&#1044;&#1057;%20(1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76;&#1072;&#1095;&#1072;%20&#1089;&#1087;&#1088;&#1072;&#1074;&#1086;&#1082;%20&#1085;&#1072;%20&#1080;&#1085;&#1074;&#1077;&#1085;&#1090;&#1072;&#1088;&#1080;&#1079;&#1072;&#1094;&#1080;&#1102;%20&#1089;&#1080;&#1089;&#1090;&#1077;&#1084;%20&#1086;&#1090;&#1086;&#1087;&#1083;&#1077;&#1085;&#1080;&#1103;%20(11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3;&#1086;&#1084;&#1073;&#1080;&#1088;&#1086;&#1074;&#1072;&#1085;&#1080;&#1077;%20&#1089;&#1080;&#1089;&#1090;&#1077;&#1084;&#1099;%20&#1043;&#1042;&#1057;%20(12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86;&#1084;&#1073;&#1080;&#1088;&#1086;&#1074;&#1072;&#1085;&#1080;&#1077;%20&#1089;&#1080;&#1089;&#1090;&#1077;&#1084;&#1099;%20&#1043;&#1042;&#1057;%20(13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4;%20%20%201%20&#1084;2%20%20&#1042;&#1044;&#1057;%20&#1076;&#1083;&#1103;%20&#1102;&#1088;.&#1083;.(14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4;%20%20%201%20&#1084;2%20%20&#1042;&#1044;&#1057;+&#1048;&#1055;&#1059;%20&#1076;&#1083;&#1103;%20&#1102;&#1088;.&#1083;.(1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2;&#1056;%20&#1086;&#1090;&#1082;&#1083;&#1102;&#1095;&#1077;&#1085;&#1080;&#1077;%20&#1089;&#1080;&#1089;&#1090;&#1077;&#1084;&#1099;%20&#1062;&#1054;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2;&#1056;%20&#1083;&#1080;&#1082;&#1074;&#1080;&#1076;&#1072;&#1094;&#1080;&#1103;%20&#1091;&#1090;&#1077;&#1095;&#1077;&#1082;%20&#1089;&#1080;&#1089;&#1090;&#1077;&#1084;&#1099;%20&#1062;&#1054;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2;&#1056;%20&#1083;&#1080;&#1082;&#1074;&#1080;&#1076;&#1072;&#1094;&#1080;&#1103;%20&#1085;&#1077;&#1076;&#1086;&#1075;&#1088;&#1077;&#1074;&#1086;&#1074;%20&#1085;&#1072;%20&#1089;&#1090;&#1086;&#1103;&#1082;&#1072;&#1093;%20(4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2;&#1056;%20&#1076;&#1077;&#1084;&#1086;&#1085;&#1090;&#1072;&#1078;%201%20&#1077;&#1076;.%20&#1085;&#1072;&#1075;&#1088;&#1077;&#1074;&#1072;&#1090;.%20&#1101;&#1083;&#1077;&#1084;&#1077;&#1085;&#1090;&#1072;%20(5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2;&#1056;%20&#1088;&#1077;&#1084;&#1086;&#1085;&#1090;%20&#1089;&#1080;&#1089;&#1090;&#1077;&#1084;&#1099;%20&#1062;&#1054;%20(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2;&#1056;%20&#1087;&#1086;&#1076;&#1082;&#1083;.&#1086;&#1090;&#1082;&#1083;.%20&#1043;&#1042;&#1057;%20(7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2;&#1056;%20&#1079;&#1072;&#1087;&#1086;&#1083;&#1085;&#1077;&#1085;&#1080;&#1077;%20&#1080;%20&#1087;&#1088;&#1086;&#1074;&#1077;&#1088;&#1082;&#1072;%20&#1089;&#1080;&#1089;&#1090;&#1077;&#1084;&#1099;%20&#1062;&#1054;%20(8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54;%201%20&#1059;&#1079;&#1083;&#1072;%20&#1091;&#1095;&#1077;&#1090;&#1072;%20&#1074;%20&#1084;&#1077;&#1089;.(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F43">
            <v>1121.1481189781075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4">
          <cell r="F54">
            <v>1.52007816444363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">
          <cell r="F37">
            <v>578.3854271662487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F42">
            <v>191.64640788057585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F43">
            <v>196.73663488332502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6">
          <cell r="F56">
            <v>3.0134086225609646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8">
          <cell r="F58">
            <v>3.260333552605058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4">
          <cell r="F44">
            <v>1830.4015003122643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8">
          <cell r="F48">
            <v>5944.713079518165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7">
          <cell r="F47">
            <v>5211.479707192658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8">
          <cell r="F48">
            <v>3039.1125263084496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8">
          <cell r="F48">
            <v>4539.153515533587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0">
          <cell r="F50">
            <v>3342.7700124875482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4">
          <cell r="F44">
            <v>4724.234571337404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">
          <cell r="F45">
            <v>1655.6640731463915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8" sqref="A8:F8"/>
    </sheetView>
  </sheetViews>
  <sheetFormatPr defaultColWidth="9.00390625" defaultRowHeight="12.75"/>
  <cols>
    <col min="1" max="1" width="7.375" style="0" customWidth="1"/>
    <col min="2" max="2" width="48.875" style="0" customWidth="1"/>
    <col min="3" max="3" width="8.375" style="0" customWidth="1"/>
    <col min="4" max="4" width="10.875" style="0" customWidth="1"/>
    <col min="5" max="5" width="10.25390625" style="0" customWidth="1"/>
    <col min="6" max="6" width="22.625" style="0" customWidth="1"/>
  </cols>
  <sheetData>
    <row r="1" ht="12.75">
      <c r="C1" t="s">
        <v>65</v>
      </c>
    </row>
    <row r="2" spans="4:6" ht="15">
      <c r="D2" s="77" t="s">
        <v>0</v>
      </c>
      <c r="E2" s="77"/>
      <c r="F2" s="77"/>
    </row>
    <row r="3" spans="4:6" ht="15">
      <c r="D3" s="77" t="s">
        <v>33</v>
      </c>
      <c r="E3" s="77"/>
      <c r="F3" s="77"/>
    </row>
    <row r="4" spans="4:6" ht="15">
      <c r="D4" s="77" t="s">
        <v>34</v>
      </c>
      <c r="E4" s="77"/>
      <c r="F4" s="77"/>
    </row>
    <row r="5" spans="4:6" ht="15">
      <c r="D5" s="62"/>
      <c r="E5" s="62"/>
      <c r="F5" s="62"/>
    </row>
    <row r="6" spans="4:6" ht="15">
      <c r="D6" s="77" t="s">
        <v>35</v>
      </c>
      <c r="E6" s="77"/>
      <c r="F6" s="77"/>
    </row>
    <row r="7" spans="1:6" ht="27" customHeight="1">
      <c r="A7" s="76" t="s">
        <v>66</v>
      </c>
      <c r="B7" s="76"/>
      <c r="C7" s="76"/>
      <c r="D7" s="76"/>
      <c r="E7" s="76"/>
      <c r="F7" s="76"/>
    </row>
    <row r="8" spans="1:6" ht="33.75" customHeight="1">
      <c r="A8" s="75" t="s">
        <v>61</v>
      </c>
      <c r="B8" s="75"/>
      <c r="C8" s="75"/>
      <c r="D8" s="75"/>
      <c r="E8" s="75"/>
      <c r="F8" s="75"/>
    </row>
    <row r="9" spans="1:6" ht="15.75" customHeight="1">
      <c r="A9" s="74"/>
      <c r="B9" s="74"/>
      <c r="C9" s="74"/>
      <c r="D9" s="74"/>
      <c r="E9" s="74"/>
      <c r="F9" s="74"/>
    </row>
    <row r="11" spans="1:6" ht="31.5">
      <c r="A11" s="35" t="s">
        <v>1</v>
      </c>
      <c r="B11" s="35" t="s">
        <v>39</v>
      </c>
      <c r="C11" s="36" t="s">
        <v>2</v>
      </c>
      <c r="D11" s="36" t="s">
        <v>55</v>
      </c>
      <c r="E11" s="36" t="s">
        <v>3</v>
      </c>
      <c r="F11" s="36" t="s">
        <v>42</v>
      </c>
    </row>
    <row r="12" spans="1:6" ht="15.75">
      <c r="A12" s="37" t="s">
        <v>4</v>
      </c>
      <c r="B12" s="37" t="s">
        <v>5</v>
      </c>
      <c r="C12" s="36" t="s">
        <v>6</v>
      </c>
      <c r="D12" s="36" t="s">
        <v>7</v>
      </c>
      <c r="E12" s="36" t="s">
        <v>7</v>
      </c>
      <c r="F12" s="38">
        <f>F13+F15+F19+F17</f>
        <v>239.52084000000002</v>
      </c>
    </row>
    <row r="13" spans="1:7" s="28" customFormat="1" ht="13.5">
      <c r="A13" s="25" t="s">
        <v>8</v>
      </c>
      <c r="B13" s="25" t="s">
        <v>9</v>
      </c>
      <c r="C13" s="26" t="s">
        <v>6</v>
      </c>
      <c r="D13" s="39" t="s">
        <v>7</v>
      </c>
      <c r="E13" s="39" t="s">
        <v>7</v>
      </c>
      <c r="F13" s="29">
        <f>F14</f>
        <v>167.24</v>
      </c>
      <c r="G13" s="27"/>
    </row>
    <row r="14" spans="1:6" ht="16.5" customHeight="1">
      <c r="A14" s="11"/>
      <c r="B14" s="16" t="s">
        <v>36</v>
      </c>
      <c r="C14" s="17" t="s">
        <v>10</v>
      </c>
      <c r="D14" s="18">
        <f>F41</f>
        <v>5.316</v>
      </c>
      <c r="E14" s="18">
        <v>31.46</v>
      </c>
      <c r="F14" s="18">
        <f>ROUND(D14*E14,2)</f>
        <v>167.24</v>
      </c>
    </row>
    <row r="15" spans="1:6" s="28" customFormat="1" ht="18" customHeight="1">
      <c r="A15" s="25" t="s">
        <v>31</v>
      </c>
      <c r="B15" s="25" t="s">
        <v>11</v>
      </c>
      <c r="C15" s="26" t="s">
        <v>6</v>
      </c>
      <c r="D15" s="29" t="s">
        <v>7</v>
      </c>
      <c r="E15" s="29" t="s">
        <v>7</v>
      </c>
      <c r="F15" s="64">
        <f>F16</f>
        <v>49.6</v>
      </c>
    </row>
    <row r="16" spans="1:6" ht="18.75" customHeight="1">
      <c r="A16" s="40"/>
      <c r="B16" s="16" t="s">
        <v>36</v>
      </c>
      <c r="C16" s="17" t="s">
        <v>10</v>
      </c>
      <c r="D16" s="18">
        <f>F43</f>
        <v>0.2658</v>
      </c>
      <c r="E16" s="18">
        <v>186.62</v>
      </c>
      <c r="F16" s="18">
        <f>ROUND(D16*E16,2)</f>
        <v>49.6</v>
      </c>
    </row>
    <row r="17" spans="1:6" s="28" customFormat="1" ht="13.5">
      <c r="A17" s="25" t="s">
        <v>13</v>
      </c>
      <c r="B17" s="30" t="s">
        <v>14</v>
      </c>
      <c r="C17" s="31" t="s">
        <v>15</v>
      </c>
      <c r="D17" s="29" t="s">
        <v>7</v>
      </c>
      <c r="E17" s="29" t="s">
        <v>7</v>
      </c>
      <c r="F17" s="29">
        <f>SUM(F18:F18)</f>
        <v>17.42</v>
      </c>
    </row>
    <row r="18" spans="1:6" ht="15.75">
      <c r="A18" s="24"/>
      <c r="B18" s="21" t="s">
        <v>37</v>
      </c>
      <c r="C18" s="19" t="s">
        <v>12</v>
      </c>
      <c r="D18" s="18">
        <v>0.15</v>
      </c>
      <c r="E18" s="56">
        <v>116.15</v>
      </c>
      <c r="F18" s="18">
        <f>ROUND(D18*E18,2)</f>
        <v>17.42</v>
      </c>
    </row>
    <row r="19" spans="1:6" ht="12.75">
      <c r="A19" s="41" t="s">
        <v>16</v>
      </c>
      <c r="B19" s="42" t="s">
        <v>38</v>
      </c>
      <c r="C19" s="43" t="s">
        <v>6</v>
      </c>
      <c r="D19" s="44">
        <f>F17</f>
        <v>17.42</v>
      </c>
      <c r="E19" s="45">
        <v>0.302</v>
      </c>
      <c r="F19" s="44">
        <f>D19*E19</f>
        <v>5.26084</v>
      </c>
    </row>
    <row r="20" spans="1:6" ht="19.5" customHeight="1">
      <c r="A20" s="46" t="s">
        <v>17</v>
      </c>
      <c r="B20" s="47" t="s">
        <v>43</v>
      </c>
      <c r="C20" s="48"/>
      <c r="D20" s="49" t="s">
        <v>7</v>
      </c>
      <c r="E20" s="49" t="s">
        <v>7</v>
      </c>
      <c r="F20" s="65">
        <f>F21+F25</f>
        <v>113.005788</v>
      </c>
    </row>
    <row r="21" spans="1:6" s="33" customFormat="1" ht="13.5">
      <c r="A21" s="25" t="s">
        <v>18</v>
      </c>
      <c r="B21" s="30" t="s">
        <v>19</v>
      </c>
      <c r="C21" s="31" t="s">
        <v>6</v>
      </c>
      <c r="D21" s="29" t="s">
        <v>7</v>
      </c>
      <c r="E21" s="29" t="s">
        <v>7</v>
      </c>
      <c r="F21" s="29">
        <f>SUM(F22:F24)</f>
        <v>86.794</v>
      </c>
    </row>
    <row r="22" spans="1:6" ht="15.75">
      <c r="A22" s="24"/>
      <c r="B22" s="22" t="s">
        <v>56</v>
      </c>
      <c r="C22" s="19" t="s">
        <v>12</v>
      </c>
      <c r="D22" s="18">
        <v>0.15</v>
      </c>
      <c r="E22" s="56">
        <v>236.54</v>
      </c>
      <c r="F22" s="18">
        <f>ROUND(D22*E22,3)</f>
        <v>35.481</v>
      </c>
    </row>
    <row r="23" spans="1:6" ht="15.75">
      <c r="A23" s="24"/>
      <c r="B23" s="22" t="s">
        <v>57</v>
      </c>
      <c r="C23" s="19" t="s">
        <v>12</v>
      </c>
      <c r="D23" s="18">
        <v>0.15</v>
      </c>
      <c r="E23" s="56">
        <v>276.91</v>
      </c>
      <c r="F23" s="18">
        <f>ROUND(D23*E23,3)</f>
        <v>41.537</v>
      </c>
    </row>
    <row r="24" spans="1:7" ht="15.75">
      <c r="A24" s="23"/>
      <c r="B24" s="22" t="s">
        <v>58</v>
      </c>
      <c r="C24" s="19" t="s">
        <v>12</v>
      </c>
      <c r="D24" s="18">
        <v>0.1</v>
      </c>
      <c r="E24" s="56">
        <v>97.76</v>
      </c>
      <c r="F24" s="18">
        <f>ROUND(D24*E24,3)</f>
        <v>9.776</v>
      </c>
      <c r="G24" s="2"/>
    </row>
    <row r="25" spans="1:6" s="33" customFormat="1" ht="13.5">
      <c r="A25" s="25" t="s">
        <v>32</v>
      </c>
      <c r="B25" s="30" t="s">
        <v>38</v>
      </c>
      <c r="C25" s="31" t="s">
        <v>6</v>
      </c>
      <c r="D25" s="29">
        <f>F21</f>
        <v>86.794</v>
      </c>
      <c r="E25" s="34">
        <v>0.302</v>
      </c>
      <c r="F25" s="29">
        <f>D25*E25</f>
        <v>26.211788</v>
      </c>
    </row>
    <row r="26" spans="1:6" s="33" customFormat="1" ht="31.5">
      <c r="A26" s="50" t="s">
        <v>22</v>
      </c>
      <c r="B26" s="12" t="s">
        <v>44</v>
      </c>
      <c r="C26" s="53" t="s">
        <v>6</v>
      </c>
      <c r="D26" s="38"/>
      <c r="E26" s="38"/>
      <c r="F26" s="61">
        <f>F27+F28</f>
        <v>0</v>
      </c>
    </row>
    <row r="27" spans="1:6" ht="15.75" hidden="1">
      <c r="A27" s="11"/>
      <c r="B27" s="32"/>
      <c r="C27" s="17" t="s">
        <v>45</v>
      </c>
      <c r="D27" s="59"/>
      <c r="E27" s="18"/>
      <c r="F27" s="18">
        <f>ROUND(D27*E27,2)</f>
        <v>0</v>
      </c>
    </row>
    <row r="28" spans="1:6" ht="15.75" hidden="1">
      <c r="A28" s="11" t="s">
        <v>20</v>
      </c>
      <c r="B28" s="11"/>
      <c r="C28" s="17" t="s">
        <v>46</v>
      </c>
      <c r="D28" s="20"/>
      <c r="E28" s="18"/>
      <c r="F28" s="18">
        <f>ROUND(D28*E28,2)</f>
        <v>0</v>
      </c>
    </row>
    <row r="29" spans="1:6" ht="21.75" customHeight="1">
      <c r="A29" s="24"/>
      <c r="B29" s="50" t="s">
        <v>21</v>
      </c>
      <c r="C29" s="36" t="s">
        <v>6</v>
      </c>
      <c r="D29" s="51" t="s">
        <v>7</v>
      </c>
      <c r="E29" s="51" t="s">
        <v>7</v>
      </c>
      <c r="F29" s="52">
        <f>F12+F20+F26</f>
        <v>352.526628</v>
      </c>
    </row>
    <row r="30" spans="1:6" ht="32.25" customHeight="1">
      <c r="A30" s="50" t="s">
        <v>40</v>
      </c>
      <c r="B30" s="54" t="s">
        <v>59</v>
      </c>
      <c r="C30" s="36" t="s">
        <v>6</v>
      </c>
      <c r="D30" s="57">
        <f>F29</f>
        <v>352.526628</v>
      </c>
      <c r="E30" s="58">
        <v>0.06663</v>
      </c>
      <c r="F30" s="57">
        <f>D30*E30</f>
        <v>23.48884922364</v>
      </c>
    </row>
    <row r="31" spans="1:6" ht="15.75">
      <c r="A31" s="37"/>
      <c r="B31" s="11" t="s">
        <v>48</v>
      </c>
      <c r="C31" s="36" t="s">
        <v>6</v>
      </c>
      <c r="D31" s="36" t="s">
        <v>7</v>
      </c>
      <c r="E31" s="36" t="s">
        <v>7</v>
      </c>
      <c r="F31" s="55">
        <f>F29+F30</f>
        <v>376.01547722364</v>
      </c>
    </row>
    <row r="32" spans="1:6" ht="15.75">
      <c r="A32" s="50"/>
      <c r="B32" s="11" t="s">
        <v>47</v>
      </c>
      <c r="C32" s="36" t="s">
        <v>6</v>
      </c>
      <c r="D32" s="51"/>
      <c r="E32" s="36"/>
      <c r="F32" s="55">
        <v>0.1</v>
      </c>
    </row>
    <row r="33" spans="1:6" ht="15.75">
      <c r="A33" s="50" t="s">
        <v>23</v>
      </c>
      <c r="B33" s="11"/>
      <c r="C33" s="36"/>
      <c r="D33" s="51"/>
      <c r="E33" s="36"/>
      <c r="F33" s="55">
        <f>F31*F32</f>
        <v>37.601547722364</v>
      </c>
    </row>
    <row r="34" spans="1:6" ht="15.75">
      <c r="A34" s="50"/>
      <c r="B34" s="50" t="s">
        <v>25</v>
      </c>
      <c r="C34" s="36" t="s">
        <v>6</v>
      </c>
      <c r="D34" s="36" t="s">
        <v>7</v>
      </c>
      <c r="E34" s="36" t="s">
        <v>7</v>
      </c>
      <c r="F34" s="51">
        <f>F31+F33</f>
        <v>413.617024946004</v>
      </c>
    </row>
    <row r="35" spans="1:6" ht="15.75">
      <c r="A35" s="50"/>
      <c r="B35" s="11" t="s">
        <v>41</v>
      </c>
      <c r="C35" s="17" t="s">
        <v>6</v>
      </c>
      <c r="D35" s="55"/>
      <c r="E35" s="17">
        <v>0.18</v>
      </c>
      <c r="F35" s="55">
        <f>F34*E35</f>
        <v>74.45106449028071</v>
      </c>
    </row>
    <row r="36" spans="1:6" ht="15.75">
      <c r="A36" s="50" t="s">
        <v>24</v>
      </c>
      <c r="B36" s="37" t="s">
        <v>26</v>
      </c>
      <c r="C36" s="36" t="s">
        <v>6</v>
      </c>
      <c r="D36" s="36" t="s">
        <v>7</v>
      </c>
      <c r="E36" s="36" t="s">
        <v>7</v>
      </c>
      <c r="F36" s="51">
        <f>F34+F35</f>
        <v>488.0680894362847</v>
      </c>
    </row>
    <row r="37" ht="15.75">
      <c r="A37" s="3" t="s">
        <v>27</v>
      </c>
    </row>
    <row r="38" spans="1:6" ht="18.75" customHeight="1">
      <c r="A38" s="4">
        <v>1</v>
      </c>
      <c r="B38" t="s">
        <v>28</v>
      </c>
      <c r="C38" s="1"/>
      <c r="D38" s="1"/>
      <c r="E38" s="13">
        <v>30</v>
      </c>
      <c r="F38" s="5"/>
    </row>
    <row r="39" spans="1:6" ht="12.75">
      <c r="A39" s="6"/>
      <c r="C39" s="1"/>
      <c r="D39" s="1"/>
      <c r="E39" s="1"/>
      <c r="F39" s="5"/>
    </row>
    <row r="40" spans="1:2" ht="15.75">
      <c r="A40" s="4">
        <v>2</v>
      </c>
      <c r="B40" t="s">
        <v>60</v>
      </c>
    </row>
    <row r="41" spans="1:6" ht="21.75" customHeight="1">
      <c r="A41" s="4" t="s">
        <v>29</v>
      </c>
      <c r="B41" s="16" t="s">
        <v>36</v>
      </c>
      <c r="C41" s="14">
        <v>17.72</v>
      </c>
      <c r="D41" t="s">
        <v>30</v>
      </c>
      <c r="E41" s="13">
        <f>E38/100</f>
        <v>0.3</v>
      </c>
      <c r="F41" s="8">
        <f>C41*E41</f>
        <v>5.316</v>
      </c>
    </row>
    <row r="42" spans="1:2" ht="15.75">
      <c r="A42" s="9">
        <v>3</v>
      </c>
      <c r="B42" t="s">
        <v>62</v>
      </c>
    </row>
    <row r="43" spans="1:6" ht="19.5" customHeight="1">
      <c r="A43" s="4"/>
      <c r="B43" s="16" t="s">
        <v>36</v>
      </c>
      <c r="C43" s="15">
        <f>C41*0.05</f>
        <v>0.886</v>
      </c>
      <c r="D43" t="s">
        <v>30</v>
      </c>
      <c r="E43" s="1">
        <f>E41</f>
        <v>0.3</v>
      </c>
      <c r="F43" s="8">
        <f>C43*E43</f>
        <v>0.2658</v>
      </c>
    </row>
    <row r="44" spans="1:6" ht="13.5" customHeight="1">
      <c r="A44" s="4"/>
      <c r="B44" s="7"/>
      <c r="C44" s="2"/>
      <c r="E44" s="1"/>
      <c r="F44" s="8"/>
    </row>
    <row r="45" spans="1:2" ht="15.75">
      <c r="A45" s="4" t="s">
        <v>49</v>
      </c>
      <c r="B45" s="10"/>
    </row>
    <row r="47" spans="2:6" ht="31.5">
      <c r="B47" s="63" t="s">
        <v>64</v>
      </c>
      <c r="C47" s="4"/>
      <c r="D47" s="4"/>
      <c r="E47" s="4" t="s">
        <v>63</v>
      </c>
      <c r="F47" s="4"/>
    </row>
    <row r="49" spans="2:5" s="4" customFormat="1" ht="15.75">
      <c r="B49" s="4" t="s">
        <v>52</v>
      </c>
      <c r="E49" s="4" t="s">
        <v>53</v>
      </c>
    </row>
    <row r="50" s="4" customFormat="1" ht="15.75"/>
    <row r="51" spans="2:5" s="4" customFormat="1" ht="15.75">
      <c r="B51" s="4" t="s">
        <v>50</v>
      </c>
      <c r="E51" s="4" t="s">
        <v>51</v>
      </c>
    </row>
    <row r="53" s="60" customFormat="1" ht="12">
      <c r="A53" s="60" t="s">
        <v>54</v>
      </c>
    </row>
  </sheetData>
  <sheetProtection/>
  <mergeCells count="7">
    <mergeCell ref="A9:F9"/>
    <mergeCell ref="A8:F8"/>
    <mergeCell ref="A7:F7"/>
    <mergeCell ref="D2:F2"/>
    <mergeCell ref="D3:F3"/>
    <mergeCell ref="D4:F4"/>
    <mergeCell ref="D6:F6"/>
  </mergeCells>
  <printOptions/>
  <pageMargins left="0.5905511811023623" right="0.3937007874015748" top="0.3937007874015748" bottom="0.3937007874015748" header="0" footer="0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6">
      <selection activeCell="B30" sqref="B30:C30"/>
    </sheetView>
  </sheetViews>
  <sheetFormatPr defaultColWidth="9.00390625" defaultRowHeight="12.75"/>
  <cols>
    <col min="1" max="1" width="20.75390625" style="4" customWidth="1"/>
    <col min="2" max="2" width="66.25390625" style="4" customWidth="1"/>
    <col min="3" max="3" width="25.625" style="4" customWidth="1"/>
    <col min="4" max="4" width="9.125" style="4" customWidth="1"/>
    <col min="5" max="5" width="18.125" style="4" customWidth="1"/>
    <col min="6" max="6" width="17.75390625" style="4" customWidth="1"/>
    <col min="7" max="16384" width="9.125" style="4" customWidth="1"/>
  </cols>
  <sheetData>
    <row r="1" spans="1:6" ht="15.75">
      <c r="A1" s="67"/>
      <c r="B1" s="67"/>
      <c r="C1" s="67" t="s">
        <v>0</v>
      </c>
      <c r="D1" s="84"/>
      <c r="E1" s="84"/>
      <c r="F1" s="84"/>
    </row>
    <row r="2" spans="1:6" ht="15.75">
      <c r="A2" s="67"/>
      <c r="B2" s="78" t="s">
        <v>33</v>
      </c>
      <c r="C2" s="78"/>
      <c r="D2" s="84"/>
      <c r="E2" s="84"/>
      <c r="F2" s="84"/>
    </row>
    <row r="3" spans="1:6" ht="15.75">
      <c r="A3" s="67"/>
      <c r="B3" s="78" t="s">
        <v>34</v>
      </c>
      <c r="C3" s="78"/>
      <c r="D3" s="84"/>
      <c r="E3" s="84"/>
      <c r="F3" s="84"/>
    </row>
    <row r="4" spans="1:6" ht="15.75">
      <c r="A4" s="67"/>
      <c r="B4" s="78" t="s">
        <v>83</v>
      </c>
      <c r="C4" s="78"/>
      <c r="D4" s="67"/>
      <c r="E4" s="67"/>
      <c r="F4" s="67"/>
    </row>
    <row r="5" spans="1:6" ht="15.75">
      <c r="A5" s="67"/>
      <c r="B5" s="67"/>
      <c r="C5" s="66" t="s">
        <v>84</v>
      </c>
      <c r="D5" s="84"/>
      <c r="E5" s="84"/>
      <c r="F5" s="84"/>
    </row>
    <row r="6" spans="1:3" ht="15.75">
      <c r="A6" s="67"/>
      <c r="B6" s="67"/>
      <c r="C6" s="67"/>
    </row>
    <row r="7" spans="1:3" ht="47.25" customHeight="1">
      <c r="A7" s="83" t="s">
        <v>88</v>
      </c>
      <c r="B7" s="83"/>
      <c r="C7" s="83"/>
    </row>
    <row r="8" spans="1:3" ht="47.25" customHeight="1">
      <c r="A8" s="35" t="s">
        <v>1</v>
      </c>
      <c r="B8" s="35" t="s">
        <v>69</v>
      </c>
      <c r="C8" s="35" t="s">
        <v>85</v>
      </c>
    </row>
    <row r="9" spans="1:3" ht="30.75" customHeight="1">
      <c r="A9" s="58">
        <v>1</v>
      </c>
      <c r="B9" s="68" t="s">
        <v>70</v>
      </c>
      <c r="C9" s="69">
        <f>'[1]Лист1'!$F$43</f>
        <v>1121.1481189781075</v>
      </c>
    </row>
    <row r="10" spans="1:3" ht="30.75" customHeight="1">
      <c r="A10" s="58">
        <v>2</v>
      </c>
      <c r="B10" s="68" t="s">
        <v>71</v>
      </c>
      <c r="C10" s="69">
        <f>'[2]Лист1'!$F$44</f>
        <v>1830.4015003122643</v>
      </c>
    </row>
    <row r="11" spans="1:3" ht="30.75" customHeight="1">
      <c r="A11" s="58">
        <v>3</v>
      </c>
      <c r="B11" s="68" t="s">
        <v>72</v>
      </c>
      <c r="C11" s="69">
        <f>'[3]Лист1'!$F$48</f>
        <v>5944.713079518165</v>
      </c>
    </row>
    <row r="12" spans="1:3" ht="30.75" customHeight="1">
      <c r="A12" s="58">
        <v>4</v>
      </c>
      <c r="B12" s="68" t="s">
        <v>73</v>
      </c>
      <c r="C12" s="69">
        <f>'[4]Лист1'!$F$47</f>
        <v>5211.479707192658</v>
      </c>
    </row>
    <row r="13" spans="1:3" ht="30.75" customHeight="1">
      <c r="A13" s="58">
        <v>5</v>
      </c>
      <c r="B13" s="68" t="s">
        <v>80</v>
      </c>
      <c r="C13" s="69">
        <f>'[5]Лист1'!$F$48</f>
        <v>3039.1125263084496</v>
      </c>
    </row>
    <row r="14" spans="1:3" ht="30.75" customHeight="1">
      <c r="A14" s="58">
        <v>6</v>
      </c>
      <c r="B14" s="68" t="s">
        <v>74</v>
      </c>
      <c r="C14" s="69">
        <f>'[6]Лист1'!$F$48</f>
        <v>4539.153515533587</v>
      </c>
    </row>
    <row r="15" spans="1:3" ht="30.75" customHeight="1">
      <c r="A15" s="58">
        <v>7</v>
      </c>
      <c r="B15" s="68" t="s">
        <v>75</v>
      </c>
      <c r="C15" s="69">
        <f>'[7]Лист1'!$F$50</f>
        <v>3342.7700124875482</v>
      </c>
    </row>
    <row r="16" spans="1:3" ht="30.75" customHeight="1">
      <c r="A16" s="58">
        <v>8</v>
      </c>
      <c r="B16" s="68" t="s">
        <v>76</v>
      </c>
      <c r="C16" s="69">
        <f>'[8]Лист1'!$F$44</f>
        <v>4724.234571337404</v>
      </c>
    </row>
    <row r="17" spans="1:3" ht="30.75" customHeight="1">
      <c r="A17" s="58">
        <v>9</v>
      </c>
      <c r="B17" s="68" t="s">
        <v>77</v>
      </c>
      <c r="C17" s="69">
        <f>'[9]Лист1'!$F$45</f>
        <v>1655.6640731463915</v>
      </c>
    </row>
    <row r="18" spans="1:3" ht="48.75" customHeight="1">
      <c r="A18" s="58">
        <v>10</v>
      </c>
      <c r="B18" s="68" t="s">
        <v>79</v>
      </c>
      <c r="C18" s="69">
        <f>'[10]Лист1'!$F$54</f>
        <v>1.52007816444363</v>
      </c>
    </row>
    <row r="19" spans="1:3" ht="30.75" customHeight="1">
      <c r="A19" s="58">
        <v>11</v>
      </c>
      <c r="B19" s="68" t="s">
        <v>78</v>
      </c>
      <c r="C19" s="69">
        <f>'[11]Лист1'!$F$37</f>
        <v>578.3854271662487</v>
      </c>
    </row>
    <row r="20" spans="1:3" ht="30.75" customHeight="1">
      <c r="A20" s="58">
        <v>12</v>
      </c>
      <c r="B20" s="68" t="s">
        <v>68</v>
      </c>
      <c r="C20" s="69">
        <f>'[12]Лист1'!$F$42</f>
        <v>191.64640788057585</v>
      </c>
    </row>
    <row r="21" spans="1:3" ht="30.75" customHeight="1">
      <c r="A21" s="58">
        <v>13</v>
      </c>
      <c r="B21" s="68" t="s">
        <v>67</v>
      </c>
      <c r="C21" s="69">
        <f>'[13]Лист1'!$F$43</f>
        <v>196.73663488332502</v>
      </c>
    </row>
    <row r="22" spans="1:3" ht="30.75" customHeight="1">
      <c r="A22" s="58">
        <v>14</v>
      </c>
      <c r="B22" s="68" t="s">
        <v>81</v>
      </c>
      <c r="C22" s="69">
        <f>'[14]Лист1'!$F$56</f>
        <v>3.0134086225609646</v>
      </c>
    </row>
    <row r="23" spans="1:3" ht="47.25" customHeight="1">
      <c r="A23" s="58">
        <v>15</v>
      </c>
      <c r="B23" s="68" t="s">
        <v>82</v>
      </c>
      <c r="C23" s="69">
        <f>'[15]Лист1'!$F$58</f>
        <v>3.260333552605058</v>
      </c>
    </row>
    <row r="24" spans="1:3" ht="12.75" customHeight="1">
      <c r="A24" s="70"/>
      <c r="B24" s="71"/>
      <c r="C24" s="72"/>
    </row>
    <row r="25" spans="1:3" ht="15.75">
      <c r="A25" s="79" t="s">
        <v>90</v>
      </c>
      <c r="B25" s="79"/>
      <c r="C25" s="79"/>
    </row>
    <row r="26" spans="1:3" ht="15.75">
      <c r="A26" s="80"/>
      <c r="B26" s="80"/>
      <c r="C26" s="80"/>
    </row>
    <row r="27" spans="1:3" ht="15.75">
      <c r="A27" s="80"/>
      <c r="B27" s="80"/>
      <c r="C27" s="80"/>
    </row>
    <row r="28" spans="1:3" ht="15.75">
      <c r="A28" s="80"/>
      <c r="B28" s="80"/>
      <c r="C28" s="80"/>
    </row>
    <row r="29" spans="1:3" ht="15.75">
      <c r="A29" s="81"/>
      <c r="B29" s="81"/>
      <c r="C29" s="81"/>
    </row>
    <row r="30" spans="1:3" ht="78.75" customHeight="1">
      <c r="A30" s="73" t="s">
        <v>86</v>
      </c>
      <c r="B30" s="82" t="s">
        <v>89</v>
      </c>
      <c r="C30" s="82"/>
    </row>
    <row r="31" spans="1:3" ht="78.75" customHeight="1">
      <c r="A31" s="73" t="s">
        <v>87</v>
      </c>
      <c r="B31" s="82" t="s">
        <v>89</v>
      </c>
      <c r="C31" s="82"/>
    </row>
  </sheetData>
  <sheetProtection/>
  <mergeCells count="11">
    <mergeCell ref="D1:F1"/>
    <mergeCell ref="D2:F2"/>
    <mergeCell ref="D3:F3"/>
    <mergeCell ref="D5:F5"/>
    <mergeCell ref="B3:C3"/>
    <mergeCell ref="B4:C4"/>
    <mergeCell ref="B2:C2"/>
    <mergeCell ref="A25:C29"/>
    <mergeCell ref="B30:C30"/>
    <mergeCell ref="B31:C31"/>
    <mergeCell ref="A7:C7"/>
  </mergeCells>
  <printOptions horizontalCentered="1"/>
  <pageMargins left="0.9448818897637796" right="0.5511811023622047" top="0.7874015748031497" bottom="0.3937007874015748" header="0.5118110236220472" footer="0.5118110236220472"/>
  <pageSetup fitToHeight="1" fitToWidth="1" horizontalDpi="200" verticalDpi="2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saakyan.lg</cp:lastModifiedBy>
  <cp:lastPrinted>2020-12-23T12:52:44Z</cp:lastPrinted>
  <dcterms:created xsi:type="dcterms:W3CDTF">2006-02-06T12:18:40Z</dcterms:created>
  <dcterms:modified xsi:type="dcterms:W3CDTF">2020-12-24T06:36:00Z</dcterms:modified>
  <cp:category/>
  <cp:version/>
  <cp:contentType/>
  <cp:contentStatus/>
</cp:coreProperties>
</file>