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ЭтаКнига" defaultThemeVersion="124226"/>
  <bookViews>
    <workbookView xWindow="0" yWindow="0" windowWidth="15360" windowHeight="8640" tabRatio="886" firstSheet="1" activeTab="3"/>
  </bookViews>
  <sheets>
    <sheet name="mod_01" sheetId="557" state="veryHidden" r:id="rId1"/>
    <sheet name="Инструкция" sheetId="518" r:id="rId2"/>
    <sheet name="Лог обновления" sheetId="429" state="veryHidden" r:id="rId3"/>
    <sheet name="Титульный" sheetId="521" r:id="rId4"/>
    <sheet name="ИП" sheetId="522" r:id="rId5"/>
    <sheet name="Комментарии" sheetId="534" r:id="rId6"/>
    <sheet name="Проверка" sheetId="432" r:id="rId7"/>
    <sheet name="TEHSHEET" sheetId="205" state="veryHidden" r:id="rId8"/>
    <sheet name="AllSheetsInThisWorkbook" sheetId="389" state="veryHidden" r:id="rId9"/>
    <sheet name="et_union" sheetId="527" state="veryHidden" r:id="rId10"/>
    <sheet name="mod_00" sheetId="553" state="veryHidden" r:id="rId11"/>
    <sheet name="mod_com" sheetId="535" state="veryHidden" r:id="rId12"/>
    <sheet name="modProv" sheetId="547" state="veryHidden" r:id="rId13"/>
    <sheet name="modFill" sheetId="554" state="veryHidden" r:id="rId14"/>
    <sheet name="modHTTP" sheetId="556" state="veryHidden" r:id="rId15"/>
    <sheet name="modReestr" sheetId="555" state="veryHidden" r:id="rId16"/>
    <sheet name="modInstruction" sheetId="509" state="veryHidden" r:id="rId17"/>
    <sheet name="modUpdTemplMain" sheetId="510" state="veryHidden" r:id="rId18"/>
    <sheet name="modfrmCheckUpdates" sheetId="511" state="veryHidden" r:id="rId19"/>
    <sheet name="modfrmDateChoose" sheetId="514" state="veryHidden" r:id="rId20"/>
    <sheet name="modfrmRegion" sheetId="520" state="veryHidden" r:id="rId21"/>
    <sheet name="modfrmReestr" sheetId="548" state="veryHidden" r:id="rId22"/>
    <sheet name="REESTR_MO" sheetId="499" state="veryHidden" r:id="rId23"/>
    <sheet name="REESTR_ORG" sheetId="390" state="veryHidden" r:id="rId24"/>
    <sheet name="REESTR_IP" sheetId="538" state="veryHidden" r:id="rId25"/>
    <sheet name="modClassifierValidate" sheetId="400" state="veryHidden" r:id="rId26"/>
    <sheet name="modCheckCyan" sheetId="541" state="veryHidden" r:id="rId27"/>
    <sheet name="modHyp" sheetId="542" state="veryHidden" r:id="rId28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6" hidden="1">Проверка!$B$4:$D$4</definedName>
    <definedName name="add_01_1">ИП!$E$72</definedName>
    <definedName name="add_01_2">ИП!$E$154</definedName>
    <definedName name="add_01_3">ИП!$E$164</definedName>
    <definedName name="add_01_ifin_col">ИП!$AJ$1</definedName>
    <definedName name="add_01_obj_col">ИП!$S$1</definedName>
    <definedName name="add_com">Комментарии!$E$9</definedName>
    <definedName name="all_year_list">TEHSHEET!$C$2:$C$52</definedName>
    <definedName name="anscount" hidden="1">1</definedName>
    <definedName name="CheckBC_ws_01">ИП!$D$10:$AJ$164</definedName>
    <definedName name="chkGetUpdatesValue">Инструкция!$AA$102</definedName>
    <definedName name="chkNoUpdatesValue">Инструкция!$AA$104</definedName>
    <definedName name="code">Инструкция!$B$2</definedName>
    <definedName name="concession">Титульный!$F$25</definedName>
    <definedName name="date_end">Титульный!$F$30</definedName>
    <definedName name="date_start">Титульный!$F$29</definedName>
    <definedName name="decision_date">Титульный!$F$38</definedName>
    <definedName name="decision_name">Титульный!$F$35</definedName>
    <definedName name="decision_nmbr">Титульный!$F$37</definedName>
    <definedName name="decision_type">Титульный!$F$36</definedName>
    <definedName name="et_com">et_union!$16:$16</definedName>
    <definedName name="et_ListComm">et_union!$2:$2</definedName>
    <definedName name="et_ws_01_ifin">et_union!$14:$14</definedName>
    <definedName name="et_ws_01_m">et_union!$4:$8</definedName>
    <definedName name="et_ws_01_obj">et_union!$10:$12</definedName>
    <definedName name="fil_name">Титульный!$F$18</definedName>
    <definedName name="FirstLine">Инструкция!$A$6</definedName>
    <definedName name="flag_ip">Титульный!$H$12</definedName>
    <definedName name="fp_url_ip1">ИП!$BD$50:$BD$72</definedName>
    <definedName name="fp_url_ip2">ИП!$BD$78:$BD$154</definedName>
    <definedName name="fp_url_ip3">ИП!$BD$160:$BD$164</definedName>
    <definedName name="god">Титульный!$F$9</definedName>
    <definedName name="HTML_CodePage" hidden="1">1251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 hidden="1">FALSE</definedName>
    <definedName name="HTML_LineBefore" hidden="1">FALSE</definedName>
    <definedName name="HTML_Name" hidden="1">"Федецкий И.И."</definedName>
    <definedName name="HTML_OBDlg2" hidden="1">TRUE</definedName>
    <definedName name="HTML_OBDlg4" hidden="1">TRUE</definedName>
    <definedName name="HTML_OS" hidden="1">0</definedName>
    <definedName name="HTML_Title" hidden="1">"Климатические зоны Томской области"</definedName>
    <definedName name="inn">Титульный!$F$16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Инструкция!$70:$82</definedName>
    <definedName name="Instr_7">Инструкция!$83:$99</definedName>
    <definedName name="Instr_8">Инструкция!$100:$114</definedName>
    <definedName name="instr_hyp1">Инструкция!$K$58</definedName>
    <definedName name="instr_hyp5">Инструкция!$K$84</definedName>
    <definedName name="ip_id">Титульный!$J$12</definedName>
    <definedName name="ip_name">Титульный!$F$12</definedName>
    <definedName name="ip_url">Титульный!$F$39</definedName>
    <definedName name="IstFin_Range">ИП!$E$10:$F$26</definedName>
    <definedName name="kpp">Титульный!$F$17</definedName>
    <definedName name="kvartal">Титульный!$F$10</definedName>
    <definedName name="logical">TEHSHEET!$E$2:$E$3</definedName>
    <definedName name="MONTH">TEHSHEET!$D$2:$D$13</definedName>
    <definedName name="month_list">TEHSHEET!$D$2:$D$13</definedName>
    <definedName name="nds">Титульный!$F$23</definedName>
    <definedName name="nvv">Титульный!$F$26</definedName>
    <definedName name="org">Титульный!$F$15</definedName>
    <definedName name="Org_Address">Титульный!$F$42:$F$43</definedName>
    <definedName name="org_form">Титульный!$F$20</definedName>
    <definedName name="Org_otv_lico">Титульный!$F$45:$F$48</definedName>
    <definedName name="orgOtvDol">Титульный!$F$46</definedName>
    <definedName name="orgOtvFIO">Титульный!$F$45</definedName>
    <definedName name="orgOtvMail">Титульный!$F$48</definedName>
    <definedName name="orgOtvTel">Титульный!$F$47</definedName>
    <definedName name="orgPAddress">Титульный!$F$43</definedName>
    <definedName name="orgUAddress">Титульный!$F$42</definedName>
    <definedName name="pDel_Comm">Комментарии!$C$8:$C$9</definedName>
    <definedName name="period">Титульный!$F$32</definedName>
    <definedName name="plan_version">Титульный!$H$7</definedName>
    <definedName name="quality">Титульный!$F$24</definedName>
    <definedName name="REESTR_IP_RANGE">REESTR_IP!$A$2:$AF$7</definedName>
    <definedName name="REGION">TEHSHEET!$A$2:$A$87</definedName>
    <definedName name="region_name">Титульный!$F$7</definedName>
    <definedName name="rst_org_id_ip">Титульный!$I$12</definedName>
    <definedName name="rst_org_id_org">Титульный!$I$15</definedName>
    <definedName name="SAPBEXrevision" hidden="1">1</definedName>
    <definedName name="SAPBEXsysID" hidden="1">"BW2"</definedName>
    <definedName name="SAPBEXwbID" hidden="1">"479GSPMTNK9HM4ZSIVE5K2SH6"</definedName>
    <definedName name="spr_type">TEHSHEET!$G$2:$G$4</definedName>
    <definedName name="UpdStatus">Инструкция!$AA$1</definedName>
    <definedName name="vdet">Титульный!$F$21</definedName>
    <definedName name="version">Инструкция!$B$3</definedName>
    <definedName name="ws_01_at_length_cncsn">ИП!$AM:$AR</definedName>
    <definedName name="ws_01_at_length_event">ИП!$H:$P</definedName>
    <definedName name="ws_01_at_length_object">ИП!$U:$AG</definedName>
    <definedName name="ws_01_col_0_p">ИП!$AT$1</definedName>
    <definedName name="ws_01_col_1_p">ИП!$AW$1</definedName>
    <definedName name="ws_01_col_add_event">ИП!$E$1</definedName>
    <definedName name="ws_01_col_all_p">ИП!$AS$1</definedName>
    <definedName name="ws_01_col_cncsn">ИП!$AL$1</definedName>
    <definedName name="ws_01_col_cncsn_ok">ИП!$AK$1</definedName>
    <definedName name="ws_01_col_del_event">ИП!$C$1</definedName>
    <definedName name="ws_01_col_del_ifin">ИП!$AH$1</definedName>
    <definedName name="ws_01_col_del_obj">ИП!$Q$1</definedName>
    <definedName name="ws_01_col_deviation">ИП!$AX$1</definedName>
    <definedName name="ws_01_col_fq2_1">ИП!$AU$50:$AU$72</definedName>
    <definedName name="ws_01_col_fq2_2">ИП!$AU$78:$AU$154</definedName>
    <definedName name="ws_01_col_fq2_3">ИП!$AU$160:$AU$164</definedName>
    <definedName name="ws_01_col_fq4_1">ИП!$AV$50:$AV$72</definedName>
    <definedName name="ws_01_col_fq4_2">ИП!$AV$78:$AV$154</definedName>
    <definedName name="ws_01_col_fq4_3">ИП!$AV$160:$AV$164</definedName>
    <definedName name="ws_01_col_obj_1">ИП!$AY$1</definedName>
    <definedName name="ws_01_col_obj_lgl_id">ИП!$AZ$1</definedName>
    <definedName name="ws_01_col_obj_name">ИП!$T$1</definedName>
    <definedName name="ws_01_col_oktmo">ИП!$H$1</definedName>
    <definedName name="ws_01_col_url_plan">ИП!$BD$1</definedName>
    <definedName name="ws_01_fill">ИП!$E$1</definedName>
    <definedName name="ws_01_group_column">ИП!$E$49:$E$164</definedName>
    <definedName name="ws_01_planyear_column">ИП!$L$49:$L$164</definedName>
    <definedName name="ws_01_row_all_cncsn">ИП!$27:$44</definedName>
    <definedName name="ws_01_row_all_ip">ИП!$9:$26</definedName>
    <definedName name="ws_01_row_end">ИП!$A$164</definedName>
    <definedName name="ws_01_row_start">ИП!$A$45</definedName>
    <definedName name="year_list">TEHSHEET!$B$2:$B$18</definedName>
  </definedNames>
  <calcPr calcId="124519"/>
  <fileRecoveryPr repairLoad="1"/>
</workbook>
</file>

<file path=xl/calcChain.xml><?xml version="1.0" encoding="utf-8"?>
<calcChain xmlns="http://schemas.openxmlformats.org/spreadsheetml/2006/main">
  <c r="BX163" i="522"/>
  <c r="BI163"/>
  <c r="AX163"/>
  <c r="AW163"/>
  <c r="BX153"/>
  <c r="BI153"/>
  <c r="AX153"/>
  <c r="AW153"/>
  <c r="BX150"/>
  <c r="BI150"/>
  <c r="AX150"/>
  <c r="AW150"/>
  <c r="BX149"/>
  <c r="BI149"/>
  <c r="AX149"/>
  <c r="AW149"/>
  <c r="BX146"/>
  <c r="BI146"/>
  <c r="AX146"/>
  <c r="AW146"/>
  <c r="BX143"/>
  <c r="BI143"/>
  <c r="AX143"/>
  <c r="AW143"/>
  <c r="BX142"/>
  <c r="BI142"/>
  <c r="AX142"/>
  <c r="AW142"/>
  <c r="BX139"/>
  <c r="BI139"/>
  <c r="AX139"/>
  <c r="AW139"/>
  <c r="BX138"/>
  <c r="BI138"/>
  <c r="AX138"/>
  <c r="AW138"/>
  <c r="BX137"/>
  <c r="BI137"/>
  <c r="AX137"/>
  <c r="AW137"/>
  <c r="BX134"/>
  <c r="BI134"/>
  <c r="AX134"/>
  <c r="AW134"/>
  <c r="BX131"/>
  <c r="BI131"/>
  <c r="AX131"/>
  <c r="AW131"/>
  <c r="BX130"/>
  <c r="BI130"/>
  <c r="AX130"/>
  <c r="AW130"/>
  <c r="BX127"/>
  <c r="BI127"/>
  <c r="AX127"/>
  <c r="AW127"/>
  <c r="BX126"/>
  <c r="BI126"/>
  <c r="AX126"/>
  <c r="AW126"/>
  <c r="BX123"/>
  <c r="BI123"/>
  <c r="AX123"/>
  <c r="AW123"/>
  <c r="BX120"/>
  <c r="BI120"/>
  <c r="AX120"/>
  <c r="AW120"/>
  <c r="BX119"/>
  <c r="BI119"/>
  <c r="AX119"/>
  <c r="AW119"/>
  <c r="BX116"/>
  <c r="BI116"/>
  <c r="AX116"/>
  <c r="AW116"/>
  <c r="BX115"/>
  <c r="BI115"/>
  <c r="AX115"/>
  <c r="AW115"/>
  <c r="BX112"/>
  <c r="BI112"/>
  <c r="AX112"/>
  <c r="AW112"/>
  <c r="BX109"/>
  <c r="BI109"/>
  <c r="AX109"/>
  <c r="AW109"/>
  <c r="BX106"/>
  <c r="BI106"/>
  <c r="AX106"/>
  <c r="AW106"/>
  <c r="BX103"/>
  <c r="BI103"/>
  <c r="AX103"/>
  <c r="AW103"/>
  <c r="BX100"/>
  <c r="BI100"/>
  <c r="AX100"/>
  <c r="AW100"/>
  <c r="BX99"/>
  <c r="BI99"/>
  <c r="AX99"/>
  <c r="AW99"/>
  <c r="BX98"/>
  <c r="BI98"/>
  <c r="AX98"/>
  <c r="AW98"/>
  <c r="BX95"/>
  <c r="BI95"/>
  <c r="AX95"/>
  <c r="AW95"/>
  <c r="BX94"/>
  <c r="BI94"/>
  <c r="AX94"/>
  <c r="AW94"/>
  <c r="BX91"/>
  <c r="BI91"/>
  <c r="AX91"/>
  <c r="AW91"/>
  <c r="BX90"/>
  <c r="BI90"/>
  <c r="AX90"/>
  <c r="AW90"/>
  <c r="BX89"/>
  <c r="BI89"/>
  <c r="AX89"/>
  <c r="AW89"/>
  <c r="BX86"/>
  <c r="BI86"/>
  <c r="AX86"/>
  <c r="AW86"/>
  <c r="BX83"/>
  <c r="BI83"/>
  <c r="AX83"/>
  <c r="AW83"/>
  <c r="BX82"/>
  <c r="BI82"/>
  <c r="AX82"/>
  <c r="AW82"/>
  <c r="BX81"/>
  <c r="BI81"/>
  <c r="AX81"/>
  <c r="AW81"/>
  <c r="BX71"/>
  <c r="BI71"/>
  <c r="AX71"/>
  <c r="AW71"/>
  <c r="BX68"/>
  <c r="BI68"/>
  <c r="AX68"/>
  <c r="AW68"/>
  <c r="BX65"/>
  <c r="BI65"/>
  <c r="AX65"/>
  <c r="AW65"/>
  <c r="BX62"/>
  <c r="BI62"/>
  <c r="AX62"/>
  <c r="AW62"/>
  <c r="BX59"/>
  <c r="BI59"/>
  <c r="AX59"/>
  <c r="AW59"/>
  <c r="BX56"/>
  <c r="BI56"/>
  <c r="AX56"/>
  <c r="AW56"/>
  <c r="BX53"/>
  <c r="BI53"/>
  <c r="AX53"/>
  <c r="AW53"/>
  <c r="AX14" i="527" l="1"/>
  <c r="AW14"/>
  <c r="AX11"/>
  <c r="AW11"/>
  <c r="AX6"/>
  <c r="AW6"/>
  <c r="B2" i="518"/>
  <c r="B3"/>
  <c r="BI14" i="527" l="1"/>
  <c r="BX14" l="1"/>
  <c r="BX11"/>
  <c r="BX6"/>
  <c r="BX31" i="522"/>
  <c r="BX32"/>
  <c r="BX33"/>
  <c r="BX34"/>
  <c r="BX35"/>
  <c r="BX36"/>
  <c r="BX37"/>
  <c r="BX38"/>
  <c r="BX39"/>
  <c r="BX40"/>
  <c r="BX41"/>
  <c r="BX42"/>
  <c r="BX43"/>
  <c r="BX44"/>
  <c r="BX28"/>
  <c r="BX29"/>
  <c r="BX30"/>
  <c r="AV41" l="1"/>
  <c r="AX41" s="1"/>
  <c r="AU41"/>
  <c r="AT41"/>
  <c r="AW41"/>
  <c r="AS41"/>
  <c r="AW44"/>
  <c r="AV44"/>
  <c r="AX44" s="1"/>
  <c r="AT44"/>
  <c r="AU44"/>
  <c r="AS44"/>
  <c r="AW40"/>
  <c r="AS40"/>
  <c r="AT40"/>
  <c r="AV40"/>
  <c r="AX40" s="1"/>
  <c r="AU40"/>
  <c r="AV36"/>
  <c r="AX36" s="1"/>
  <c r="AU36"/>
  <c r="AT36"/>
  <c r="AW36"/>
  <c r="AS36"/>
  <c r="AV32"/>
  <c r="AX32" s="1"/>
  <c r="AU32"/>
  <c r="AW32"/>
  <c r="AT32"/>
  <c r="AS32"/>
  <c r="AW33"/>
  <c r="AS33"/>
  <c r="AT33"/>
  <c r="AV33"/>
  <c r="AX33" s="1"/>
  <c r="AU33"/>
  <c r="AV30"/>
  <c r="AX30" s="1"/>
  <c r="AT30"/>
  <c r="AW30"/>
  <c r="AU30"/>
  <c r="AS30"/>
  <c r="AW43"/>
  <c r="AU43"/>
  <c r="AT43"/>
  <c r="AS43"/>
  <c r="AV43"/>
  <c r="AX43" s="1"/>
  <c r="AU39"/>
  <c r="AS39"/>
  <c r="AW39"/>
  <c r="AV39"/>
  <c r="AX39" s="1"/>
  <c r="AT39"/>
  <c r="AS35"/>
  <c r="AW35"/>
  <c r="AV35"/>
  <c r="AX35" s="1"/>
  <c r="AU35"/>
  <c r="AT35"/>
  <c r="AV31"/>
  <c r="AX31" s="1"/>
  <c r="AU31"/>
  <c r="AT31"/>
  <c r="AW31"/>
  <c r="AS31"/>
  <c r="AW37"/>
  <c r="AS37"/>
  <c r="AV37"/>
  <c r="AX37" s="1"/>
  <c r="AU37"/>
  <c r="AT37"/>
  <c r="AV42" l="1"/>
  <c r="AX42" s="1"/>
  <c r="AT38"/>
  <c r="AU38"/>
  <c r="AT42"/>
  <c r="AV34"/>
  <c r="AX34" s="1"/>
  <c r="AV38"/>
  <c r="AX38" s="1"/>
  <c r="AT29"/>
  <c r="AU34"/>
  <c r="AU42"/>
  <c r="AV29"/>
  <c r="AX29" s="1"/>
  <c r="AT34"/>
  <c r="AU29"/>
  <c r="BI44"/>
  <c r="BI43"/>
  <c r="BI41"/>
  <c r="BI40"/>
  <c r="BI39"/>
  <c r="BI37"/>
  <c r="BI36"/>
  <c r="BI35"/>
  <c r="BI33"/>
  <c r="BI32"/>
  <c r="BI31"/>
  <c r="BI30"/>
  <c r="AU28" l="1"/>
  <c r="AV28"/>
  <c r="AX28" s="1"/>
  <c r="AT28"/>
  <c r="AW38"/>
  <c r="AW42"/>
  <c r="AW29"/>
  <c r="AW34"/>
  <c r="AS29"/>
  <c r="AS38"/>
  <c r="AS42"/>
  <c r="AS34" l="1"/>
  <c r="AS28" s="1"/>
  <c r="AW28"/>
  <c r="BI11" i="527" l="1"/>
  <c r="BI6"/>
  <c r="AW159" i="522"/>
  <c r="AW77"/>
  <c r="AW49" l="1"/>
  <c r="AV159" l="1"/>
  <c r="AU159"/>
  <c r="AV77"/>
  <c r="AU77"/>
  <c r="AV49"/>
  <c r="AU49"/>
  <c r="BI26" l="1"/>
  <c r="AS26" s="1"/>
  <c r="BI25"/>
  <c r="AS25" s="1"/>
  <c r="BI23"/>
  <c r="AS23" s="1"/>
  <c r="BI22"/>
  <c r="AS22" s="1"/>
  <c r="BI21"/>
  <c r="AS21" s="1"/>
  <c r="BI19"/>
  <c r="AS19" s="1"/>
  <c r="BI18"/>
  <c r="AS18" s="1"/>
  <c r="BI17"/>
  <c r="AS17" s="1"/>
  <c r="BI15"/>
  <c r="BI14"/>
  <c r="AS14" s="1"/>
  <c r="BI13"/>
  <c r="AS13" s="1"/>
  <c r="BI12"/>
  <c r="AS24" l="1"/>
  <c r="AS16"/>
  <c r="AV12"/>
  <c r="AX12" s="1"/>
  <c r="AS12"/>
  <c r="AV15"/>
  <c r="AX15" s="1"/>
  <c r="AS15"/>
  <c r="AS20"/>
  <c r="AU15"/>
  <c r="AV17"/>
  <c r="AX17" s="1"/>
  <c r="AU17"/>
  <c r="AV22"/>
  <c r="AX22" s="1"/>
  <c r="AU22"/>
  <c r="AV26"/>
  <c r="AX26" s="1"/>
  <c r="AU26"/>
  <c r="AU13"/>
  <c r="AV13"/>
  <c r="AX13" s="1"/>
  <c r="AU18"/>
  <c r="AV18"/>
  <c r="AX18" s="1"/>
  <c r="AU23"/>
  <c r="AV23"/>
  <c r="AX23" s="1"/>
  <c r="AU21"/>
  <c r="AV21"/>
  <c r="AX21" s="1"/>
  <c r="AU12"/>
  <c r="AV14"/>
  <c r="AX14" s="1"/>
  <c r="AU14"/>
  <c r="AV19"/>
  <c r="AX19" s="1"/>
  <c r="AU19"/>
  <c r="AU25"/>
  <c r="AV25"/>
  <c r="AT15"/>
  <c r="AW15"/>
  <c r="AT19"/>
  <c r="AT22"/>
  <c r="AW26"/>
  <c r="AW21"/>
  <c r="AT13"/>
  <c r="AT26"/>
  <c r="AT12"/>
  <c r="AT17"/>
  <c r="AT23"/>
  <c r="AW12"/>
  <c r="AW14"/>
  <c r="AW17"/>
  <c r="AW19"/>
  <c r="AW22"/>
  <c r="AW25"/>
  <c r="AW23"/>
  <c r="AT14"/>
  <c r="AT18"/>
  <c r="AT25"/>
  <c r="AW13"/>
  <c r="AW18"/>
  <c r="AT21"/>
  <c r="AV24" l="1"/>
  <c r="AX24" s="1"/>
  <c r="AX25"/>
  <c r="AS11"/>
  <c r="AS10" s="1"/>
  <c r="AV20"/>
  <c r="AX20" s="1"/>
  <c r="AU16"/>
  <c r="AU24"/>
  <c r="AU20"/>
  <c r="AV16"/>
  <c r="AX16" s="1"/>
  <c r="AV11"/>
  <c r="AX11" s="1"/>
  <c r="AU11"/>
  <c r="AW24"/>
  <c r="AW20"/>
  <c r="AW16"/>
  <c r="AW11"/>
  <c r="AV10" l="1"/>
  <c r="AX10" s="1"/>
  <c r="AU10"/>
  <c r="AW10"/>
  <c r="AT159" l="1"/>
  <c r="AS159"/>
  <c r="AT77"/>
  <c r="AS77"/>
  <c r="D5" i="534"/>
  <c r="D4" i="522"/>
  <c r="D5"/>
  <c r="E5" i="521"/>
  <c r="B5" i="518" s="1"/>
  <c r="AS49" i="522"/>
  <c r="AT49"/>
  <c r="F32" i="521"/>
  <c r="AT11" i="522" l="1"/>
  <c r="AT16"/>
  <c r="AT24"/>
  <c r="AT20"/>
  <c r="F4" i="521"/>
  <c r="AT10" i="522" l="1"/>
</calcChain>
</file>

<file path=xl/comments1.xml><?xml version="1.0" encoding="utf-8"?>
<comments xmlns="http://schemas.openxmlformats.org/spreadsheetml/2006/main">
  <authors>
    <author>KAV</author>
    <author>KAA</author>
  </authors>
  <commentList>
    <comment ref="O7" authorId="0">
      <text>
        <r>
          <rPr>
            <sz val="11"/>
            <color theme="1"/>
            <rFont val="Calibri"/>
            <family val="2"/>
            <charset val="204"/>
            <scheme val="minor"/>
          </rPr>
          <t>Нарастающим итогом за 
предыдущие периоды</t>
        </r>
      </text>
    </comment>
    <comment ref="AJ12" authorId="1">
      <text>
        <r>
          <rPr>
            <sz val="11"/>
            <color theme="1"/>
            <rFont val="Calibri"/>
            <family val="2"/>
            <charset val="204"/>
            <scheme val="minor"/>
          </rPr>
          <t>расходы на капитальные вложения (инвестиции)</t>
        </r>
      </text>
    </comment>
    <comment ref="AJ30" authorId="1">
      <text>
        <r>
          <rPr>
            <sz val="11"/>
            <color theme="1"/>
            <rFont val="Calibri"/>
            <family val="2"/>
            <charset val="204"/>
            <scheme val="minor"/>
          </rPr>
          <t>расходы на капитальные вложения (инвестиции)</t>
        </r>
      </text>
    </comment>
    <comment ref="O47" authorId="0">
      <text>
        <r>
          <rPr>
            <sz val="11"/>
            <color theme="1"/>
            <rFont val="Calibri"/>
            <family val="2"/>
            <charset val="204"/>
            <scheme val="minor"/>
          </rPr>
          <t>Нарастающим итогом за 
предыдущие периоды</t>
        </r>
      </text>
    </comment>
    <comment ref="O75" authorId="0">
      <text>
        <r>
          <rPr>
            <sz val="11"/>
            <color theme="1"/>
            <rFont val="Calibri"/>
            <family val="2"/>
            <charset val="204"/>
            <scheme val="minor"/>
          </rPr>
          <t>Нарастающим итогом за 
предыдущие периоды</t>
        </r>
      </text>
    </comment>
    <comment ref="O157" authorId="0">
      <text>
        <r>
          <rPr>
            <sz val="11"/>
            <color theme="1"/>
            <rFont val="Calibri"/>
            <family val="2"/>
            <charset val="204"/>
            <scheme val="minor"/>
          </rPr>
          <t>Нарастающим итогом за 
предыдущие периоды</t>
        </r>
      </text>
    </comment>
  </commentList>
</comments>
</file>

<file path=xl/sharedStrings.xml><?xml version="1.0" encoding="utf-8"?>
<sst xmlns="http://schemas.openxmlformats.org/spreadsheetml/2006/main" count="1563" uniqueCount="547">
  <si>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</si>
  <si>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</si>
  <si>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</si>
  <si>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</si>
  <si>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</si>
  <si>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</si>
  <si>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</si>
  <si>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</si>
  <si>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</si>
  <si>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</si>
  <si>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</si>
  <si>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</si>
  <si>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</si>
  <si>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</si>
  <si>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ИП</t>
  </si>
  <si>
    <t>Ответственный за предоставление информации
 (от регулируемой организации)</t>
  </si>
  <si>
    <t>logical</t>
  </si>
  <si>
    <t>да</t>
  </si>
  <si>
    <t>нет</t>
  </si>
  <si>
    <t>year_list</t>
  </si>
  <si>
    <t>2014</t>
  </si>
  <si>
    <t>2015</t>
  </si>
  <si>
    <t>2016</t>
  </si>
  <si>
    <t>3.3</t>
  </si>
  <si>
    <t>et_union</t>
  </si>
  <si>
    <t>REESTR_MO</t>
  </si>
  <si>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</si>
  <si>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</si>
  <si>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</si>
  <si>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</si>
  <si>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</si>
  <si>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</si>
  <si>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</si>
  <si>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</si>
  <si>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</si>
  <si>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</si>
  <si>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</si>
  <si>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</si>
  <si>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</si>
  <si>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</si>
  <si>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</si>
  <si>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</si>
  <si>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</si>
  <si>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</si>
  <si>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</si>
  <si>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</si>
  <si>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</si>
  <si>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</si>
  <si>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</si>
  <si>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</si>
  <si>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</si>
  <si>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</si>
  <si>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</si>
  <si>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</si>
  <si>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</si>
  <si>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</si>
  <si>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</si>
  <si>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</si>
  <si>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</si>
  <si>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</si>
  <si>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</si>
  <si>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</si>
  <si>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</si>
  <si>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</si>
  <si>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</si>
  <si>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</si>
  <si>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</si>
  <si>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</si>
  <si>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</si>
  <si>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</si>
  <si>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</si>
  <si>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</si>
  <si>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</si>
  <si>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</si>
  <si>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</si>
  <si>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</si>
  <si>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</si>
  <si>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</si>
  <si>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</si>
  <si>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</si>
  <si>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</si>
  <si>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</si>
  <si>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</si>
  <si>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</si>
  <si>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</si>
  <si>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</si>
  <si>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</si>
  <si>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</si>
  <si>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</si>
  <si>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</si>
  <si>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</si>
  <si>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</si>
  <si>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</si>
  <si>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</si>
  <si>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</si>
  <si>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</si>
  <si>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</si>
  <si>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</si>
  <si>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</si>
  <si>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</si>
  <si>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</si>
  <si>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</si>
  <si>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</si>
  <si>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</si>
  <si>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</si>
  <si>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</si>
  <si>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</si>
  <si>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</si>
  <si>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</si>
  <si>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</si>
  <si>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</si>
  <si>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</si>
  <si>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</si>
  <si>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</si>
  <si>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</si>
  <si>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</si>
  <si>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</si>
  <si>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</si>
  <si>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</si>
  <si>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</si>
  <si>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</si>
  <si>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</si>
  <si>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</si>
  <si>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</si>
  <si>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</si>
  <si>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</si>
  <si>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</si>
  <si>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</si>
  <si>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</si>
  <si>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</si>
  <si>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</si>
  <si>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</si>
  <si>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</si>
  <si>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</si>
  <si>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</si>
  <si>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г.Байконур</t>
  </si>
  <si>
    <t>г.Санкт-Петербург</t>
  </si>
  <si>
    <t>REGION</t>
  </si>
  <si>
    <t>Всего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</si>
  <si>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</si>
  <si>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</si>
  <si>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</si>
  <si>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</si>
  <si>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</si>
  <si>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</si>
  <si>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</si>
  <si>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Юридический адрес</t>
  </si>
  <si>
    <t>Почтовый адрес</t>
  </si>
  <si>
    <t>Наименование организации</t>
  </si>
  <si>
    <t>3.1</t>
  </si>
  <si>
    <t>3.2</t>
  </si>
  <si>
    <t/>
  </si>
  <si>
    <t>Организационно-правовая форма</t>
  </si>
  <si>
    <t>Вид деятельности</t>
  </si>
  <si>
    <t>Муниципальный район</t>
  </si>
  <si>
    <t>Муниципальное образование</t>
  </si>
  <si>
    <t>ОКТМО</t>
  </si>
  <si>
    <t>Адрес регулируемой организации</t>
  </si>
  <si>
    <t>Источник финансирования</t>
  </si>
  <si>
    <t>Производство тепловой энергии</t>
  </si>
  <si>
    <t>Наименование строек</t>
  </si>
  <si>
    <t>Передача теплоэнергии по региональным тепловым сетям</t>
  </si>
  <si>
    <t>Прочие объекты и мероприятия, относимые к регулируемому виду деятельности</t>
  </si>
  <si>
    <t>Период реализации ИП</t>
  </si>
  <si>
    <t>modFill</t>
  </si>
  <si>
    <t>Добавить комментарий</t>
  </si>
  <si>
    <t>et_LisComm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</si>
  <si>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</si>
  <si>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</si>
  <si>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</si>
  <si>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</si>
  <si>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</si>
  <si>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</si>
  <si>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</si>
  <si>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</si>
  <si>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</si>
  <si>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</si>
  <si>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</si>
  <si>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month_list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</si>
  <si>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</si>
  <si>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</si>
  <si>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</si>
  <si>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</si>
  <si>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</si>
  <si>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</si>
  <si>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</si>
  <si>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</si>
  <si>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</si>
  <si>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</si>
  <si>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</si>
  <si>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</si>
  <si>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Группа, к которой относятся мероприятия инвестиционной программы</t>
  </si>
  <si>
    <t>Подгруппа, к которой относятся мероприятия инвестиционной программы</t>
  </si>
  <si>
    <t>modInstruction</t>
  </si>
  <si>
    <t>modfrmCheckUpdates</t>
  </si>
  <si>
    <t>Собственные средства</t>
  </si>
  <si>
    <t>1.1</t>
  </si>
  <si>
    <t>1.2</t>
  </si>
  <si>
    <t>Амортизационные отчисления</t>
  </si>
  <si>
    <t>1.3</t>
  </si>
  <si>
    <t>Прочие собственные средства</t>
  </si>
  <si>
    <t>Привлеченные средства</t>
  </si>
  <si>
    <t>2.1</t>
  </si>
  <si>
    <t>Кредиты</t>
  </si>
  <si>
    <t>2.2</t>
  </si>
  <si>
    <t>Займы</t>
  </si>
  <si>
    <t>2.3</t>
  </si>
  <si>
    <t>Прочие привлеченные средства</t>
  </si>
  <si>
    <t>Бюджетное финансирование</t>
  </si>
  <si>
    <t>Федеральный бюджет</t>
  </si>
  <si>
    <t>Бюджет субъекта РФ</t>
  </si>
  <si>
    <t>Бюджет муниципального образования</t>
  </si>
  <si>
    <t>Прочие источники финансирования</t>
  </si>
  <si>
    <t>4.1</t>
  </si>
  <si>
    <t>Лизинг</t>
  </si>
  <si>
    <t>4.2</t>
  </si>
  <si>
    <t>Прочие</t>
  </si>
  <si>
    <t>Прибыль направляемая на инвестиции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</si>
  <si>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</si>
  <si>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</si>
  <si>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</si>
  <si>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</si>
  <si>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</si>
  <si>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</si>
  <si>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</si>
  <si>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</si>
  <si>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</si>
  <si>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</si>
  <si>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</si>
  <si>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all_year_list</t>
  </si>
  <si>
    <t>Период реализации согласно ИП, лет</t>
  </si>
  <si>
    <t>modfrmDateChoose</t>
  </si>
  <si>
    <t>г.Севастополь</t>
  </si>
  <si>
    <t>Республика Крым</t>
  </si>
  <si>
    <t>Ссылка на обосновывающие материалы</t>
  </si>
  <si>
    <t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</si>
  <si>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Консультации:</t>
  </si>
  <si>
    <t>Обратиться за помощью</t>
  </si>
  <si>
    <t>Перейти</t>
  </si>
  <si>
    <t>Плановый год ввода в эксплуатацию / выполнения мероприятия</t>
  </si>
  <si>
    <t>Стадия выполнения, %</t>
  </si>
  <si>
    <t>1</t>
  </si>
  <si>
    <t>2031</t>
  </si>
  <si>
    <t>2032</t>
  </si>
  <si>
    <t>modfrmRegion</t>
  </si>
  <si>
    <t>mod_00</t>
  </si>
  <si>
    <t>mod_01</t>
  </si>
  <si>
    <t>et_ws_01_obj</t>
  </si>
  <si>
    <t>ИП утверждена с НДС</t>
  </si>
  <si>
    <t>Наименование ИП</t>
  </si>
  <si>
    <t>Объект инфраструктуры ТЭ</t>
  </si>
  <si>
    <t>et_ws_01_m</t>
  </si>
  <si>
    <t>et_ws_01_ifin</t>
  </si>
  <si>
    <t>Комментарий</t>
  </si>
  <si>
    <t>et_com</t>
  </si>
  <si>
    <t>2033</t>
  </si>
  <si>
    <t>mod_com</t>
  </si>
  <si>
    <t>план</t>
  </si>
  <si>
    <t>Данные по источникам финансирования для объекта инфраструктуры или мероприятия в целом</t>
  </si>
  <si>
    <t>Наименование объекта</t>
  </si>
  <si>
    <t>Тип объекта</t>
  </si>
  <si>
    <t>Адрес объекта</t>
  </si>
  <si>
    <t>Населенный пункт</t>
  </si>
  <si>
    <t>улица, проезд, проспект, переулок, и т.п.</t>
  </si>
  <si>
    <t>дом, корпус, строение</t>
  </si>
  <si>
    <t>Территория оказания услуг</t>
  </si>
  <si>
    <t>№ объекта</t>
  </si>
  <si>
    <t>№ источника</t>
  </si>
  <si>
    <t>1.4</t>
  </si>
  <si>
    <t>Дата начала ИП</t>
  </si>
  <si>
    <t>Дата окончания ИП</t>
  </si>
  <si>
    <t>modHTTP</t>
  </si>
  <si>
    <t>REESTR_IP</t>
  </si>
  <si>
    <t>За счет платы за технологическое присоединение</t>
  </si>
  <si>
    <t>Наименование решения</t>
  </si>
  <si>
    <t>Тип решения</t>
  </si>
  <si>
    <t>Номер решения</t>
  </si>
  <si>
    <t>Дата решения</t>
  </si>
  <si>
    <t>Наименование (описание) обособленного подразделения</t>
  </si>
  <si>
    <r>
      <t xml:space="preserve">Всего утверждено на весь период реализации ИП (полная стоимость) </t>
    </r>
    <r>
      <rPr>
        <sz val="11"/>
        <color theme="1"/>
        <rFont val="Calibri"/>
        <family val="2"/>
        <charset val="204"/>
        <scheme val="minor"/>
      </rPr>
      <t>1</t>
    </r>
  </si>
  <si>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В соответствии с утвержденной инвестиционной программой</t>
    </r>
  </si>
  <si>
    <r>
      <rPr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Нарастающим итогом за год</t>
    </r>
  </si>
  <si>
    <t>Фактическая дата ввода в эксплуатацию / выполнения мероприятия</t>
  </si>
  <si>
    <t>месяц</t>
  </si>
  <si>
    <t>год</t>
  </si>
  <si>
    <t>факт</t>
  </si>
  <si>
    <t>Год</t>
  </si>
  <si>
    <t>Квартал</t>
  </si>
  <si>
    <t>Инструкция по заполнению</t>
  </si>
  <si>
    <r>
      <rPr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В ценах отчетного года</t>
    </r>
  </si>
  <si>
    <r>
      <t xml:space="preserve">Осталось профинансировать по результатам отчетного периода </t>
    </r>
    <r>
      <rPr>
        <sz val="11"/>
        <color theme="1"/>
        <rFont val="Calibri"/>
        <family val="2"/>
        <charset val="204"/>
        <scheme val="minor"/>
      </rPr>
      <t>3</t>
    </r>
  </si>
  <si>
    <r>
      <t xml:space="preserve">Отклонения </t>
    </r>
    <r>
      <rPr>
        <sz val="11"/>
        <color theme="1"/>
        <rFont val="Calibri"/>
        <family val="2"/>
        <charset val="204"/>
        <scheme val="minor"/>
      </rPr>
      <t>2</t>
    </r>
  </si>
  <si>
    <t xml:space="preserve">тыс.руб. </t>
  </si>
  <si>
    <t>%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</si>
  <si>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</si>
  <si>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заключенных договоров (закупочных процедур)</t>
  </si>
  <si>
    <r>
      <t xml:space="preserve">Отклонения </t>
    </r>
    <r>
      <rPr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, из них за счет:</t>
    </r>
  </si>
  <si>
    <t>Прочее (наименование)</t>
  </si>
  <si>
    <t>Прочее, тыс.руб.</t>
  </si>
  <si>
    <t>Причины отклонений</t>
  </si>
  <si>
    <t>Ссылка на обосновывающие материалы
(факт больше плана)</t>
  </si>
  <si>
    <t>modCheckCyan</t>
  </si>
  <si>
    <t>modHyp</t>
  </si>
  <si>
    <t>Отчётные формы:</t>
  </si>
  <si>
    <t>Перейти к разделу</t>
  </si>
  <si>
    <t>Контакты специалистов ЦА ФАС России:</t>
  </si>
  <si>
    <t>ФИО:</t>
  </si>
  <si>
    <t>E-mail: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</si>
  <si>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</si>
  <si>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Показатели качества и надежности</t>
  </si>
  <si>
    <t>Мероприятия по концессионному соглашению</t>
  </si>
  <si>
    <t>Корректировка НВВ в связи с неисполнением ИП</t>
  </si>
  <si>
    <t>В рамках концессионного соглашения</t>
  </si>
  <si>
    <t>Наименование концессионного соглашения</t>
  </si>
  <si>
    <t>Дата начала</t>
  </si>
  <si>
    <t>Дата окончания</t>
  </si>
  <si>
    <t>Наименование решения по КС</t>
  </si>
  <si>
    <t>Тип решения по КС</t>
  </si>
  <si>
    <t>№ решения по КС</t>
  </si>
  <si>
    <t>Дата принятия решения по КС</t>
  </si>
  <si>
    <t>Всего в рамках ИП</t>
  </si>
  <si>
    <t>Всего в рамках КС</t>
  </si>
  <si>
    <t xml:space="preserve"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</si>
  <si>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spr_type</t>
  </si>
  <si>
    <r>
      <t xml:space="preserve">Факт за 1 полугодие 2019 года </t>
    </r>
    <r>
      <rPr>
        <sz val="11"/>
        <color theme="1"/>
        <rFont val="Calibri"/>
        <family val="2"/>
        <charset val="204"/>
        <scheme val="minor"/>
      </rPr>
      <t>2,3</t>
    </r>
  </si>
  <si>
    <r>
      <t xml:space="preserve">Факт за год 2019 года </t>
    </r>
    <r>
      <rPr>
        <sz val="11"/>
        <color theme="1"/>
        <rFont val="Calibri"/>
        <family val="2"/>
        <charset val="204"/>
        <scheme val="minor"/>
      </rPr>
      <t>2,3</t>
    </r>
  </si>
  <si>
    <r>
      <t xml:space="preserve">Утверждено на 2019 год </t>
    </r>
    <r>
      <rPr>
        <sz val="11"/>
        <color theme="1"/>
        <rFont val="Calibri"/>
        <family val="2"/>
        <charset val="204"/>
        <scheme val="minor"/>
      </rPr>
      <t>1</t>
    </r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</si>
  <si>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</si>
  <si>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</si>
  <si>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</si>
  <si>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</si>
  <si>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</si>
  <si>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</si>
  <si>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</si>
  <si>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</si>
  <si>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</si>
  <si>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</si>
  <si>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</si>
  <si>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</si>
  <si>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</si>
  <si>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</si>
  <si>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</si>
  <si>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</si>
  <si>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</si>
  <si>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</si>
  <si>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</si>
  <si>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</si>
  <si>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Лапкин Антон Олегович</t>
  </si>
  <si>
    <t>lapkin@fas.gov.ru</t>
  </si>
  <si>
    <t>Алибегов Рустам Кахриманович</t>
  </si>
  <si>
    <t>alibegov@fas.gov.ru</t>
  </si>
  <si>
    <t>Проверка доступных обновлений...</t>
  </si>
  <si>
    <t>Информация</t>
  </si>
  <si>
    <t>Доступно обновление до версии 1.1</t>
  </si>
  <si>
    <t>Описание изменений: Версия 1.1
1. Корректировка проверки при превышении плана над фактом</t>
  </si>
  <si>
    <t>Размер файла обновления: 94324 байт</t>
  </si>
  <si>
    <t>Подготовка к обновлению...</t>
  </si>
  <si>
    <t>Сохранение файла резервной копии: C:\Users\lysenko.sv\Desktop\1.BKP.xlsb</t>
  </si>
  <si>
    <t>Резервная копия создана: C:\Users\lysenko.sv\Desktop\1.BKP.xlsb</t>
  </si>
  <si>
    <t>Создание книги для установки обновлений...</t>
  </si>
  <si>
    <t>Файл обновления загружен: C:\Users\lysenko.sv\Desktop\UPDATE.INV.WARM.Q4.2019.TO.1.1.40.xls</t>
  </si>
  <si>
    <t>Обновление завершилось удачно! Шаблон INV.WARM.Q4.2019(v1.0).xlsb сохранен под именем 'INV.WARM.Q4.2019(v1.1).xlsb'</t>
  </si>
  <si>
    <t>INVP_NAME</t>
  </si>
  <si>
    <t>L_START_DATE</t>
  </si>
  <si>
    <t>L_END_DATE</t>
  </si>
  <si>
    <t>ORG_NAME</t>
  </si>
  <si>
    <t>INN_NAME</t>
  </si>
  <si>
    <t>KPP_NAME</t>
  </si>
  <si>
    <t>L_OPF</t>
  </si>
  <si>
    <t>FIL_NAME</t>
  </si>
  <si>
    <t>VDET_NAME</t>
  </si>
  <si>
    <t>L_DECISION_NAME</t>
  </si>
  <si>
    <t>L_DECISION_TYPE</t>
  </si>
  <si>
    <t>L_DECISION_NMBR</t>
  </si>
  <si>
    <t>L_DECISION_DATE</t>
  </si>
  <si>
    <t>L_DECISION_URL</t>
  </si>
  <si>
    <t>L8_1</t>
  </si>
  <si>
    <t>L15</t>
  </si>
  <si>
    <t>L_CONCESSION</t>
  </si>
  <si>
    <t>L_NVV</t>
  </si>
  <si>
    <t>L2_1_1</t>
  </si>
  <si>
    <t>L2_1_2</t>
  </si>
  <si>
    <t>L2_2_1</t>
  </si>
  <si>
    <t>L2_2_2</t>
  </si>
  <si>
    <t>L2_2_3</t>
  </si>
  <si>
    <t>L2_2_4</t>
  </si>
  <si>
    <t>L_RST_ORG_ID</t>
  </si>
  <si>
    <t>ID</t>
  </si>
  <si>
    <t>L22</t>
  </si>
  <si>
    <t>L23</t>
  </si>
  <si>
    <t>L24</t>
  </si>
  <si>
    <t>L20</t>
  </si>
  <si>
    <t>L21</t>
  </si>
  <si>
    <t>Инвестиционная программа от 03.08.2018 АО "Теплосеть" г. Невинномысск в сфере теплоснабжения по модернизации и реконструкции объектов, на территории городского округа Невинномысск на 2019-2023 годы</t>
  </si>
  <si>
    <t>01.01.2019</t>
  </si>
  <si>
    <t>31.12.2023</t>
  </si>
  <si>
    <t>АО "Теплосеть" г. Невинномысск</t>
  </si>
  <si>
    <t>2631054298</t>
  </si>
  <si>
    <t>263101001</t>
  </si>
  <si>
    <t>1 22 67 | Непубличные акционерные общества</t>
  </si>
  <si>
    <t>Не определено</t>
  </si>
  <si>
    <t>Некомбинированное производство :: Передача :: Сбыт</t>
  </si>
  <si>
    <t>Об утверждении инвестиционной программы акционерного общества "Теплосеть" г. Невинномысск в сфере теплоснабжения на 2019-2023 годы</t>
  </si>
  <si>
    <t>11/1</t>
  </si>
  <si>
    <t>271</t>
  </si>
  <si>
    <t>03.08.2018</t>
  </si>
  <si>
    <t>https://portal.eias.ru/Portal/DownloadPage.aspx?type=12&amp;guid=b27dbb66-0293-48e4-8335-8fb587048293</t>
  </si>
  <si>
    <t>по организации</t>
  </si>
  <si>
    <t>ИП не содержит мероприятия, реализуемые в рамках КС</t>
  </si>
  <si>
    <t>Ставропольский край,  г. Невинномысск, Бульвар Мира, 36-Б</t>
  </si>
  <si>
    <t>357114, г. Невинномысск, Бульвар Мира, 36-Б</t>
  </si>
  <si>
    <t>Булатова Вера Степановна</t>
  </si>
  <si>
    <t>Главный экономист</t>
  </si>
  <si>
    <t>26355198</t>
  </si>
  <si>
    <t>eko_teploset@mail.ru</t>
  </si>
  <si>
    <t>57222612</t>
  </si>
  <si>
    <t>Инвестиционная программа от 17.09.2018 ООО "Сфера" в сфере теплоснабжения по модернизации объектов, на территории муниципального района Александровский на 2019-2023 годы</t>
  </si>
  <si>
    <t>ООО "Сфера"</t>
  </si>
  <si>
    <t>2601009756</t>
  </si>
  <si>
    <t>260101001</t>
  </si>
  <si>
    <t>1 23 00 | Общества с ограниченной ответственностью</t>
  </si>
  <si>
    <t>инвестиционАЯ программА ООО "Сфера" по реконструкции и модернизации системы централизованного теплоснабжения на 2019-2023  годы</t>
  </si>
  <si>
    <t>268</t>
  </si>
  <si>
    <t>17.09.2018</t>
  </si>
  <si>
    <t>https://portal.eias.ru/Portal/DownloadPage.aspx?type=12&amp;guid=f8ba66f7-4f07-44f7-8cee-4cc7035a0f2d</t>
  </si>
  <si>
    <t>356300 Ставропольский край, с.Александровское, ул.Калинина,27</t>
  </si>
  <si>
    <t>356300 Ставропольский край, с.Александровское, ул.Комсомольская, 142/6</t>
  </si>
  <si>
    <t>Доброскокина Светлана Сергеевна</t>
  </si>
  <si>
    <t>Экономист</t>
  </si>
  <si>
    <t>26893305</t>
  </si>
  <si>
    <t>TD.SF52yandex.ru</t>
  </si>
  <si>
    <t>57222607</t>
  </si>
  <si>
    <t>Инвестиционная программа от 17.09.2018 ООО "Теплый дом" в сфере теплоснабжения по модернизации объектов, на территории муниципального района Александровский на 2019-2023 годы</t>
  </si>
  <si>
    <t>ООО "Теплый Дом"</t>
  </si>
  <si>
    <t>2601009690</t>
  </si>
  <si>
    <t>инвестиционной программы ООО "ТЕПЛЫЙ ДОМ " по реконструкции и модернизации системы централизованного теплоснабжения на 2019-2023  годы</t>
  </si>
  <si>
    <t>269</t>
  </si>
  <si>
    <t>https://portal.eias.ru/Portal/DownloadPage.aspx?type=12&amp;guid=b0b5e2b3-ed90-491a-980e-714f9d66bdfc</t>
  </si>
  <si>
    <t>356300,Ставропольский край, с.Александровское, ул.Калинина,27</t>
  </si>
  <si>
    <t>356300,Ставропольский край, с.Александровское, ул.Комсомольская, 142/6</t>
  </si>
  <si>
    <t>26891277</t>
  </si>
  <si>
    <t>TD.SF52@yandex.ru</t>
  </si>
  <si>
    <t>57222611</t>
  </si>
  <si>
    <t>Инвестиционная программа от 23.10.2018 ГУП СК "Крайтеплоэнерго" в сфере теплоснабжения по модернизации и реконструкции объектов на 2019-2023 годы</t>
  </si>
  <si>
    <t>ГУП СК "Крайтеплоэнерго"</t>
  </si>
  <si>
    <t>2635060510</t>
  </si>
  <si>
    <t>263501001</t>
  </si>
  <si>
    <t>6 52 42 | Государственные унитарные предприятия субъектов Российской Федерации</t>
  </si>
  <si>
    <t>Об утверждении инвестиционной программы государственного унитарного предприятия Ставропольского края "Ставропольский краевой теплоэнергетический комплекс" в сфере теплоснабжения на 2019-2023 годы</t>
  </si>
  <si>
    <t>353</t>
  </si>
  <si>
    <t>23.10.2018</t>
  </si>
  <si>
    <t>https://portal.eias.ru/Portal/DownloadPage.aspx?type=12&amp;guid=181f1009-40cb-4545-b06c-b5ca1f9e842d</t>
  </si>
  <si>
    <t>Ставрополь, Шпаковская,76/6</t>
  </si>
  <si>
    <t>Мосесов С.Г.</t>
  </si>
  <si>
    <t>инженер ПТО</t>
  </si>
  <si>
    <t>26355225</t>
  </si>
  <si>
    <t>mosesov@gupsktek.ru</t>
  </si>
  <si>
    <t>57222609</t>
  </si>
  <si>
    <t>Инвестиционная программа открытого акционерного общества "Теплосеть" по реконструкции и модернизации системы централизованного теплоснабжения  города Ставрополя на 2011-2021 годы</t>
  </si>
  <si>
    <t>01.01.2011</t>
  </si>
  <si>
    <t>31.12.2026</t>
  </si>
  <si>
    <t>АО "Теплосеть" г. Ставрополь</t>
  </si>
  <si>
    <t>2635095930</t>
  </si>
  <si>
    <t>Приказ комитета Ставропольского края по ЖКХ от 31.01.2011 N 17-о/д (ред. от 19.04.2018) &lt;Об утверждении инвестиционной программы ОАО "Теплосеть" по реконструкции и модернизации системы централизованного теплоснабжения города Ставрополя на 2011 - 2021 годы&gt;</t>
  </si>
  <si>
    <t>17-о/д</t>
  </si>
  <si>
    <t>31.01.2011</t>
  </si>
  <si>
    <t>https://portal.eias.ru/Portal/DownloadPage.aspx?type=12&amp;guid=3f9012af-c0ff-491e-932e-0fc2f9dcea2d</t>
  </si>
  <si>
    <t>355037,г.Ставрополь, ул.Доваторцев,44а</t>
  </si>
  <si>
    <t>Голованова Екатерина Михайловна</t>
  </si>
  <si>
    <t>Начальник ПЭО</t>
  </si>
  <si>
    <t>26355211</t>
  </si>
  <si>
    <t>mail@stavteploset.ru</t>
  </si>
  <si>
    <t>57222610</t>
  </si>
  <si>
    <t>Инвестиционная программа по ОАО "Теплосеть" по реконструкции и модернизациии системы  централизованного теплоснабжения  города-курорта Кисловодска на период до 2028 года</t>
  </si>
  <si>
    <t>01.01.2015</t>
  </si>
  <si>
    <t>31.12.2028</t>
  </si>
  <si>
    <t>ООО "Газпром Теплоэнерго Кисловодск"</t>
  </si>
  <si>
    <t>2628057299</t>
  </si>
  <si>
    <t>262801001</t>
  </si>
  <si>
    <t>Приказ министерства строительства, архитектуры и жилищно-коммунального Ставропольского края</t>
  </si>
  <si>
    <t>285</t>
  </si>
  <si>
    <t>31.07.2014</t>
  </si>
  <si>
    <t>https://portal.eias.ru/Portal/DownloadPage.aspx?type=12&amp;guid=40c2c63a-cd95-4d58-9208-b3b3aab8d7e8</t>
  </si>
  <si>
    <t>357700, Ставропольский край, город-курорт Кисловодск, ул. Набережная, д.1</t>
  </si>
  <si>
    <t>Лысенко Светлана Вячеславовна</t>
  </si>
  <si>
    <t>ведущий экономист</t>
  </si>
  <si>
    <t>30479236</t>
  </si>
  <si>
    <t>lysenko.sv@gpte26.ru</t>
  </si>
  <si>
    <t>57222608</t>
  </si>
  <si>
    <t>Нет доступных обновлений для отчёта с кодом INV.WARM.Q4.2019!</t>
  </si>
  <si>
    <t>Мероприятия, направленные на повышение энергоэффективности в сфере теплоснабжения</t>
  </si>
  <si>
    <t>Проектирование и реконструкция системы теплоснабжения котельной по ул. Островского,35</t>
  </si>
  <si>
    <t>Город-курорт Кисловодск</t>
  </si>
  <si>
    <t>07715000</t>
  </si>
  <si>
    <t>Строительство, реконструкция или модернизация объектов теплоснабжения в целях подключения потребителей с указанием объектов теплоснабжения, строительство которых финансируется за счет платы за подключение</t>
  </si>
  <si>
    <t>строительство иных объектов теплоснабжения за исключением тепловых сетей в целях подключения потребителей</t>
  </si>
  <si>
    <t>Реконструкция источника тепловой энергии с увеличением мощности до 38,6 Гкал/час с заменой устаревшего оборудования котельной Замковая,72</t>
  </si>
  <si>
    <t>Мероприятия, направленные на повышение экологической эффективности</t>
  </si>
  <si>
    <t>Проектирование и реконструкция встроенной в подвальные помещения жилых домов котельных: Чкалова, 60-а; Чкалова, 17; Чкалова, 44; Гоголя,29; Седлогорская,1; Седлогорская,19</t>
  </si>
  <si>
    <t>Строительство новых объектов теплоснабжения, не связанных с подключением (технологическим присоединением) новых потребителей, в том числе строительство новых тепловых сетей</t>
  </si>
  <si>
    <t>Проектирование и монтаж блочной модульной котельной во въездном районе по ул., Крепостная</t>
  </si>
  <si>
    <t>Реконструкция или модернизация существующих объектов теплоснабжения в целях снижения уровня износа существующих объектов теплоснабжения</t>
  </si>
  <si>
    <t>реконструкция или модернизация существующих объектов теплоснабжения за исключением тепловых сетей</t>
  </si>
  <si>
    <t>Реконструкция источника тепловой энергии с увеличением мощности на 1,473 Гкал/час, с заменой устаревшего оборудования по Котельной Минеральная, 25</t>
  </si>
  <si>
    <t>Реконструкция источника тепловой энергии с увеличением мощности на 0,740 Гкал/час, с заменой устаревшего оборудования по котельной Фоменко, 110</t>
  </si>
  <si>
    <t>Монтаж автоматизированных тепловых пунктов</t>
  </si>
  <si>
    <t>Котельная по ул. Островского,35</t>
  </si>
  <si>
    <t>ТИ с сетями</t>
  </si>
  <si>
    <t>г Кисловодск</t>
  </si>
  <si>
    <t>07715000001</t>
  </si>
  <si>
    <t>ул. Островского</t>
  </si>
  <si>
    <t>35</t>
  </si>
  <si>
    <t>Котельная по ул. Замковая,72</t>
  </si>
  <si>
    <t>ул. Замковая</t>
  </si>
  <si>
    <t>72</t>
  </si>
  <si>
    <t>без привязки к объекту</t>
  </si>
  <si>
    <t>Котельная по ул. Минеральная,25</t>
  </si>
  <si>
    <t>ул. Минеральная</t>
  </si>
  <si>
    <t>25</t>
  </si>
  <si>
    <t>Котельная по ул. Фоменко,110</t>
  </si>
  <si>
    <t>ул. Фоменко</t>
  </si>
  <si>
    <t>110</t>
  </si>
  <si>
    <t>Строительство новых и реконструкция тепловых сетей для обеспечения перспективных приростов тепловой нагрузки котельной по ул., Островского, 35</t>
  </si>
  <si>
    <t>Строительство новых тепловых сетей для обеспечения перспективных приростов тепловой нагрузки котельной по ул.,Набережная, 1</t>
  </si>
  <si>
    <t>реконструкция или модернизация существующих тепловых сетей</t>
  </si>
  <si>
    <t>Реконструкция тепловых сетей для повышения эффективности функционирования котельной Набережная,1</t>
  </si>
  <si>
    <t>Реконструкция тепловых сетей для повышения эффективности функционирования котельной Зеленогорская,5</t>
  </si>
  <si>
    <t>Строительство новых сетей для обеспечения поставок тепловой энергии при сохранении надежности</t>
  </si>
  <si>
    <t>Реконструкция тепловых сетей для повышения эффективности функционирования котельной Фоменко,110</t>
  </si>
  <si>
    <t>Реконструкция тепловых сетей для повышения эффективности функционирования котельной по ул. Крепостная</t>
  </si>
  <si>
    <t>Реконструкция тепловых сетей для повышения эффективности функционирования ЦТП по ул. Садовая, 20</t>
  </si>
  <si>
    <t>строительство новых тепловых сетей в целях подключения потребителей</t>
  </si>
  <si>
    <t>Строительство новых тепловых сетей для обеспечения перспективных приростов тепловой нагрузки котельной по ул.,Замковая, 72</t>
  </si>
  <si>
    <t>Реконструкция тепловых сетей для повышения эффективности функционирования по ул. Островского, 35</t>
  </si>
  <si>
    <t>Реконструкция тепловых сетей для повышения эффективности функционирования котельной Замковая,72</t>
  </si>
  <si>
    <t>Строительство новых тепловых сетей для обеспечения перспективных приростов тепловой нагрузки котельной по ул.,Крепостная</t>
  </si>
  <si>
    <t>Строительство новых тепловых сетей для обеспечения перспективных приростов тепловой нагрузки котельной по ул.,Минеральная, 25</t>
  </si>
  <si>
    <t>Реконструкция тепловых сетей для повышения эффективности функционирования котельной Минеральная,25</t>
  </si>
  <si>
    <t>Строительство новых тепловых сетей для обеспечения перспективных приростов тепловой нагрузки котельной по ул.,Фоменко, 110</t>
  </si>
  <si>
    <t>Котельная по ул. Набережная,1</t>
  </si>
  <si>
    <t>ул. Набережная</t>
  </si>
  <si>
    <t>Котельная по ул. Зеленогорская,5</t>
  </si>
  <si>
    <t>ул. Зеленогорская</t>
  </si>
  <si>
    <t>5</t>
  </si>
  <si>
    <t>Проектирование и установка приборов учета покупной холодной воды на нужды ГВС на границе</t>
  </si>
  <si>
    <t>отсутствие свободных денежных средств</t>
  </si>
  <si>
    <t>отсутствие свободных денежных стредств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</si>
</sst>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476884</xdr:rowOff>
    </xdr:from>
    <xdr:to>
      <xdr:col>3</xdr:col>
      <xdr:colOff>0</xdr:colOff>
      <xdr:row>114</xdr:row>
      <xdr:rowOff>187959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296409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  <a:endParaRPr lang="ru-RU"/>
        </a:p>
      </xdr:txBody>
    </xdr:sp>
    <xdr:clientData/>
  </xdr:twoCellAnchor>
  <xdr:twoCellAnchor editAs="absolute">
    <xdr:from>
      <xdr:col>1</xdr:col>
      <xdr:colOff>0</xdr:colOff>
      <xdr:row>18</xdr:row>
      <xdr:rowOff>13334</xdr:rowOff>
    </xdr:from>
    <xdr:to>
      <xdr:col>3</xdr:col>
      <xdr:colOff>0</xdr:colOff>
      <xdr:row>18</xdr:row>
      <xdr:rowOff>476884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2859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121284</xdr:rowOff>
    </xdr:from>
    <xdr:to>
      <xdr:col>3</xdr:col>
      <xdr:colOff>0</xdr:colOff>
      <xdr:row>18</xdr:row>
      <xdr:rowOff>13334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69309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38734</xdr:rowOff>
    </xdr:from>
    <xdr:to>
      <xdr:col>3</xdr:col>
      <xdr:colOff>0</xdr:colOff>
      <xdr:row>15</xdr:row>
      <xdr:rowOff>121284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05759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60959</xdr:rowOff>
    </xdr:from>
    <xdr:to>
      <xdr:col>3</xdr:col>
      <xdr:colOff>0</xdr:colOff>
      <xdr:row>13</xdr:row>
      <xdr:rowOff>38734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2209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92709</xdr:rowOff>
    </xdr:from>
    <xdr:to>
      <xdr:col>3</xdr:col>
      <xdr:colOff>0</xdr:colOff>
      <xdr:row>12</xdr:row>
      <xdr:rowOff>60959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78659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143509</xdr:rowOff>
    </xdr:from>
    <xdr:to>
      <xdr:col>3</xdr:col>
      <xdr:colOff>0</xdr:colOff>
      <xdr:row>10</xdr:row>
      <xdr:rowOff>92709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15109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105</xdr:row>
      <xdr:rowOff>114299</xdr:rowOff>
    </xdr:from>
    <xdr:to>
      <xdr:col>9</xdr:col>
      <xdr:colOff>181724</xdr:colOff>
      <xdr:row>107</xdr:row>
      <xdr:rowOff>165299</xdr:rowOff>
    </xdr:to>
    <xdr:sp macro="[0]!Instruction.cmdGetUpdate_Click" textlink="">
      <xdr:nvSpPr>
        <xdr:cNvPr id="13" name="cmdGetUpdate"/>
        <xdr:cNvSpPr txBox="1">
          <a:spLocks noChangeArrowheads="1"/>
        </xdr:cNvSpPr>
      </xdr:nvSpPr>
      <xdr:spPr bwMode="auto">
        <a:xfrm>
          <a:off x="2619374" y="4572000"/>
          <a:ext cx="16200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105</xdr:row>
      <xdr:rowOff>114300</xdr:rowOff>
    </xdr:from>
    <xdr:to>
      <xdr:col>15</xdr:col>
      <xdr:colOff>105525</xdr:colOff>
      <xdr:row>107</xdr:row>
      <xdr:rowOff>165300</xdr:rowOff>
    </xdr:to>
    <xdr:sp macro="[0]!Instruction.cmdShowHideUpdateLog_Click" textlink="">
      <xdr:nvSpPr>
        <xdr:cNvPr id="14" name="cmdShowHideUpdateLog"/>
        <xdr:cNvSpPr txBox="1">
          <a:spLocks noChangeArrowheads="1"/>
        </xdr:cNvSpPr>
      </xdr:nvSpPr>
      <xdr:spPr bwMode="auto">
        <a:xfrm>
          <a:off x="4314825" y="4572000"/>
          <a:ext cx="16200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 editAs="absolute">
    <xdr:from>
      <xdr:col>1</xdr:col>
      <xdr:colOff>0</xdr:colOff>
      <xdr:row>4</xdr:row>
      <xdr:rowOff>403859</xdr:rowOff>
    </xdr:from>
    <xdr:to>
      <xdr:col>3</xdr:col>
      <xdr:colOff>0</xdr:colOff>
      <xdr:row>7</xdr:row>
      <xdr:rowOff>143509</xdr:rowOff>
    </xdr:to>
    <xdr:sp macro="[0]!Instruction.BlockClick" textlink="">
      <xdr:nvSpPr>
        <xdr:cNvPr id="18" name="InstrBlock_1"/>
        <xdr:cNvSpPr txBox="1">
          <a:spLocks noChangeArrowheads="1"/>
        </xdr:cNvSpPr>
      </xdr:nvSpPr>
      <xdr:spPr bwMode="auto">
        <a:xfrm>
          <a:off x="219075" y="1051559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  <a:endParaRPr lang="ru-RU"/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30342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30343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30344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30345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30346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30347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30348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115</xdr:row>
      <xdr:rowOff>19050</xdr:rowOff>
    </xdr:to>
    <xdr:pic macro="[0]!Instruction.BlockClick">
      <xdr:nvPicPr>
        <xdr:cNvPr id="230349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47625</xdr:rowOff>
    </xdr:from>
    <xdr:to>
      <xdr:col>4</xdr:col>
      <xdr:colOff>257175</xdr:colOff>
      <xdr:row>102</xdr:row>
      <xdr:rowOff>9525</xdr:rowOff>
    </xdr:to>
    <xdr:pic macro="[0]!Instruction.chkUpdates_Click">
      <xdr:nvPicPr>
        <xdr:cNvPr id="23035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57150</xdr:rowOff>
    </xdr:from>
    <xdr:to>
      <xdr:col>4</xdr:col>
      <xdr:colOff>257175</xdr:colOff>
      <xdr:row>104</xdr:row>
      <xdr:rowOff>19050</xdr:rowOff>
    </xdr:to>
    <xdr:pic macro="[0]!Instruction.chkUpdates_Click">
      <xdr:nvPicPr>
        <xdr:cNvPr id="23035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57150</xdr:rowOff>
    </xdr:from>
    <xdr:to>
      <xdr:col>4</xdr:col>
      <xdr:colOff>257175</xdr:colOff>
      <xdr:row>104</xdr:row>
      <xdr:rowOff>19050</xdr:rowOff>
    </xdr:to>
    <xdr:pic>
      <xdr:nvPicPr>
        <xdr:cNvPr id="23035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47625</xdr:rowOff>
    </xdr:from>
    <xdr:to>
      <xdr:col>4</xdr:col>
      <xdr:colOff>257175</xdr:colOff>
      <xdr:row>102</xdr:row>
      <xdr:rowOff>9525</xdr:rowOff>
    </xdr:to>
    <xdr:pic macro="[0]!Instruction.chkUpdates_Click">
      <xdr:nvPicPr>
        <xdr:cNvPr id="23035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105</xdr:row>
      <xdr:rowOff>104775</xdr:rowOff>
    </xdr:from>
    <xdr:to>
      <xdr:col>5</xdr:col>
      <xdr:colOff>180975</xdr:colOff>
      <xdr:row>107</xdr:row>
      <xdr:rowOff>142875</xdr:rowOff>
    </xdr:to>
    <xdr:pic macro="[0]!Instruction.cmdGetUpdate_Click">
      <xdr:nvPicPr>
        <xdr:cNvPr id="230354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105</xdr:row>
      <xdr:rowOff>104775</xdr:rowOff>
    </xdr:from>
    <xdr:to>
      <xdr:col>11</xdr:col>
      <xdr:colOff>104775</xdr:colOff>
      <xdr:row>107</xdr:row>
      <xdr:rowOff>142875</xdr:rowOff>
    </xdr:to>
    <xdr:pic macro="[0]!Instruction.cmdShowHideUpdateLog_Click">
      <xdr:nvPicPr>
        <xdr:cNvPr id="230355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 macro="" textlink="">
      <xdr:nvSpPr>
        <xdr:cNvPr id="205588" name="cmdAct_1"/>
        <xdr:cNvSpPr txBox="1">
          <a:spLocks noChangeArrowheads="1"/>
        </xdr:cNvSpPr>
      </xdr:nvSpPr>
      <xdr:spPr bwMode="auto"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230357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7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230359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 macro="" textlink="">
      <xdr:nvSpPr>
        <xdr:cNvPr id="205592" name="cmdNoInet_1" hidden="1"/>
        <xdr:cNvSpPr txBox="1">
          <a:spLocks noChangeArrowheads="1"/>
        </xdr:cNvSpPr>
      </xdr:nvSpPr>
      <xdr:spPr bwMode="auto"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oneCell">
    <xdr:from>
      <xdr:col>2</xdr:col>
      <xdr:colOff>247650</xdr:colOff>
      <xdr:row>1</xdr:row>
      <xdr:rowOff>133350</xdr:rowOff>
    </xdr:from>
    <xdr:to>
      <xdr:col>2</xdr:col>
      <xdr:colOff>495300</xdr:colOff>
      <xdr:row>4</xdr:row>
      <xdr:rowOff>0</xdr:rowOff>
    </xdr:to>
    <xdr:sp macro="" textlink="">
      <xdr:nvSpPr>
        <xdr:cNvPr id="205593" name="cmdNoInet_2" hidden="1"/>
        <xdr:cNvSpPr txBox="1">
          <a:spLocks noChangeArrowheads="1"/>
        </xdr:cNvSpPr>
      </xdr:nvSpPr>
      <xdr:spPr bwMode="auto">
        <a:xfrm>
          <a:off x="1047750" y="266700"/>
          <a:ext cx="247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ru-RU" sz="1800" b="1" i="0" u="none" strike="noStrike" baseline="0">
              <a:solidFill>
                <a:srgbClr val="FFFFFF"/>
              </a:solidFill>
              <a:latin typeface="Calibri"/>
            </a:rPr>
            <a:t>!</a:t>
          </a:r>
        </a:p>
      </xdr:txBody>
    </xdr:sp>
    <xdr:clientData/>
  </xdr:twoCellAnchor>
  <xdr:twoCellAnchor>
    <xdr:from>
      <xdr:col>19</xdr:col>
      <xdr:colOff>123825</xdr:colOff>
      <xdr:row>1</xdr:row>
      <xdr:rowOff>76200</xdr:rowOff>
    </xdr:from>
    <xdr:to>
      <xdr:col>24</xdr:col>
      <xdr:colOff>295274</xdr:colOff>
      <xdr:row>2</xdr:row>
      <xdr:rowOff>152400</xdr:rowOff>
    </xdr:to>
    <xdr:sp macro="[0]!modInstruction.cmdStart_Click_Handler" textlink="">
      <xdr:nvSpPr>
        <xdr:cNvPr id="51" name="cmdStart" hidden="1"/>
        <xdr:cNvSpPr>
          <a:spLocks noChangeArrowheads="1"/>
        </xdr:cNvSpPr>
      </xdr:nvSpPr>
      <xdr:spPr bwMode="auto">
        <a:xfrm>
          <a:off x="7134225" y="209550"/>
          <a:ext cx="1647824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algn="ctr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19050</xdr:rowOff>
    </xdr:from>
    <xdr:to>
      <xdr:col>5</xdr:col>
      <xdr:colOff>476249</xdr:colOff>
      <xdr:row>1</xdr:row>
      <xdr:rowOff>0</xdr:rowOff>
    </xdr:to>
    <xdr:sp macro="[0]!modUpdTemplLogger.Clear" textlink="">
      <xdr:nvSpPr>
        <xdr:cNvPr id="4" name="cmdClearLog"/>
        <xdr:cNvSpPr>
          <a:spLocks noChangeArrowheads="1"/>
        </xdr:cNvSpPr>
      </xdr:nvSpPr>
      <xdr:spPr bwMode="auto">
        <a:xfrm>
          <a:off x="9525000" y="19050"/>
          <a:ext cx="1647824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algn="ctr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Очистить лог</a:t>
          </a:r>
          <a:endParaRPr lang="ru-RU" sz="900">
            <a:effectLst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1</xdr:row>
      <xdr:rowOff>0</xdr:rowOff>
    </xdr:to>
    <xdr:pic macro="[0]!Instruction.cmdGetUpdate_Click">
      <xdr:nvPicPr>
        <xdr:cNvPr id="3" name="cmdRefres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333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114301</xdr:colOff>
      <xdr:row>4</xdr:row>
      <xdr:rowOff>38100</xdr:rowOff>
    </xdr:from>
    <xdr:to>
      <xdr:col>8</xdr:col>
      <xdr:colOff>600075</xdr:colOff>
      <xdr:row>4</xdr:row>
      <xdr:rowOff>323850</xdr:rowOff>
    </xdr:to>
    <xdr:sp macro="[0]!mod_00.cmdStart_Click_Handler" textlink="">
      <xdr:nvSpPr>
        <xdr:cNvPr id="2" name="cmdStart" hidden="1"/>
        <xdr:cNvSpPr>
          <a:spLocks noChangeArrowheads="1"/>
        </xdr:cNvSpPr>
      </xdr:nvSpPr>
      <xdr:spPr bwMode="auto">
        <a:xfrm>
          <a:off x="6457951" y="323850"/>
          <a:ext cx="1647824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algn="ctr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28575</xdr:rowOff>
    </xdr:from>
    <xdr:to>
      <xdr:col>3</xdr:col>
      <xdr:colOff>1905</xdr:colOff>
      <xdr:row>4</xdr:row>
      <xdr:rowOff>152400</xdr:rowOff>
    </xdr:to>
    <xdr:pic macro="[0]!mod_00.FREEZE_PANES">
      <xdr:nvPicPr>
        <xdr:cNvPr id="193880" name="FREEZE_PANES_C9" descr="update_org.pn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1592580</xdr:colOff>
      <xdr:row>4</xdr:row>
      <xdr:rowOff>114300</xdr:rowOff>
    </xdr:from>
    <xdr:to>
      <xdr:col>7</xdr:col>
      <xdr:colOff>213360</xdr:colOff>
      <xdr:row>6</xdr:row>
      <xdr:rowOff>28574</xdr:rowOff>
    </xdr:to>
    <xdr:sp macro="[0]!mod_01.cmdAtLengthEventClick_Handler" textlink="">
      <xdr:nvSpPr>
        <xdr:cNvPr id="3" name="cmdAtLengthEvent"/>
        <xdr:cNvSpPr/>
      </xdr:nvSpPr>
      <xdr:spPr>
        <a:xfrm>
          <a:off x="4114800" y="274320"/>
          <a:ext cx="1805940" cy="2266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>
              <a:solidFill>
                <a:srgbClr val="0070C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данные по мероприятию</a:t>
          </a:r>
        </a:p>
      </xdr:txBody>
    </xdr:sp>
    <xdr:clientData fPrintsWithSheet="0"/>
  </xdr:twoCellAnchor>
  <xdr:twoCellAnchor editAs="oneCell">
    <xdr:from>
      <xdr:col>18</xdr:col>
      <xdr:colOff>1043940</xdr:colOff>
      <xdr:row>4</xdr:row>
      <xdr:rowOff>121920</xdr:rowOff>
    </xdr:from>
    <xdr:to>
      <xdr:col>20</xdr:col>
      <xdr:colOff>206025</xdr:colOff>
      <xdr:row>6</xdr:row>
      <xdr:rowOff>36195</xdr:rowOff>
    </xdr:to>
    <xdr:sp macro="[0]!mod_01.cmdAtLengthObjectClick_Handler" textlink="">
      <xdr:nvSpPr>
        <xdr:cNvPr id="4" name="cmdAtLengthObject"/>
        <xdr:cNvSpPr/>
      </xdr:nvSpPr>
      <xdr:spPr>
        <a:xfrm>
          <a:off x="18669000" y="281940"/>
          <a:ext cx="1417605" cy="2266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>
              <a:solidFill>
                <a:srgbClr val="0070C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данные по объекту</a:t>
          </a:r>
        </a:p>
      </xdr:txBody>
    </xdr:sp>
    <xdr:clientData fPrintsWithSheet="0"/>
  </xdr:twoCellAnchor>
  <xdr:twoCellAnchor editAs="oneCell">
    <xdr:from>
      <xdr:col>36</xdr:col>
      <xdr:colOff>845820</xdr:colOff>
      <xdr:row>4</xdr:row>
      <xdr:rowOff>121920</xdr:rowOff>
    </xdr:from>
    <xdr:to>
      <xdr:col>44</xdr:col>
      <xdr:colOff>1251585</xdr:colOff>
      <xdr:row>6</xdr:row>
      <xdr:rowOff>36195</xdr:rowOff>
    </xdr:to>
    <xdr:sp macro="[0]!mod_01.cmdAtLengthCncsn_Click_Handler" textlink="">
      <xdr:nvSpPr>
        <xdr:cNvPr id="5" name="cmdAtLengthCncsn" hidden="1"/>
        <xdr:cNvSpPr/>
      </xdr:nvSpPr>
      <xdr:spPr>
        <a:xfrm>
          <a:off x="37955220" y="281940"/>
          <a:ext cx="1171575" cy="2266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>
              <a:solidFill>
                <a:srgbClr val="0070C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данные по КС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3</xdr:row>
      <xdr:rowOff>28575</xdr:rowOff>
    </xdr:from>
    <xdr:to>
      <xdr:col>2</xdr:col>
      <xdr:colOff>323850</xdr:colOff>
      <xdr:row>5</xdr:row>
      <xdr:rowOff>9525</xdr:rowOff>
    </xdr:to>
    <xdr:pic macro="[0]!mod_00.FREEZE_PANES">
      <xdr:nvPicPr>
        <xdr:cNvPr id="218340" name="FREEZE_PANES_C8" descr="update_org.pn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160020</xdr:colOff>
      <xdr:row>0</xdr:row>
      <xdr:rowOff>7620</xdr:rowOff>
    </xdr:from>
    <xdr:to>
      <xdr:col>2</xdr:col>
      <xdr:colOff>452653</xdr:colOff>
      <xdr:row>2</xdr:row>
      <xdr:rowOff>9870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57600" y="7620"/>
          <a:ext cx="292633" cy="29181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"/>
  <sheetViews>
    <sheetView showGridLines="0" workbookViewId="0">
      <selection activeCell="J38" sqref="J38"/>
    </sheetView>
  </sheetViews>
  <sheetFormatPr defaultRowHeight="15"/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et_union">
    <tabColor indexed="47"/>
  </sheetPr>
  <dimension ref="A1:BX16"/>
  <sheetViews>
    <sheetView showGridLines="0" topLeftCell="AK1" workbookViewId="0">
      <selection activeCell="AY26" sqref="AY26"/>
    </sheetView>
  </sheetViews>
  <sheetFormatPr defaultRowHeight="15"/>
  <cols>
    <col min="1" max="1" width="15" customWidth="1"/>
    <col min="6" max="6" width="3.7109375" customWidth="1"/>
    <col min="7" max="8" width="4" customWidth="1"/>
    <col min="10" max="10" width="32.28515625" customWidth="1"/>
    <col min="11" max="11" width="31.140625" customWidth="1"/>
    <col min="13" max="13" width="25.42578125" customWidth="1"/>
    <col min="17" max="17" width="21.42578125" customWidth="1"/>
  </cols>
  <sheetData>
    <row r="1" spans="1:76">
      <c r="A1" t="s">
        <v>166</v>
      </c>
    </row>
    <row r="2" spans="1:76" ht="19.5" customHeight="1"/>
    <row r="3" spans="1:76" ht="15.75" thickBot="1">
      <c r="A3" t="s">
        <v>251</v>
      </c>
    </row>
    <row r="4" spans="1:76" ht="11.25" customHeight="1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76" ht="11.2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v>1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I5">
        <v>0</v>
      </c>
      <c r="AJ5" t="s">
        <v>258</v>
      </c>
    </row>
    <row r="6" spans="1:76" ht="15" customHeight="1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I6" t="s">
        <v>241</v>
      </c>
      <c r="AW6">
        <f>AT6-AV6</f>
        <v>0</v>
      </c>
      <c r="AX6">
        <f>AV6-AT6</f>
        <v>0</v>
      </c>
      <c r="BE6">
        <v>0</v>
      </c>
      <c r="BI6" t="str">
        <f>AJ6 &amp; BE6</f>
        <v>0</v>
      </c>
      <c r="BX6" t="str">
        <f>AJ6&amp;AK6</f>
        <v/>
      </c>
    </row>
    <row r="7" spans="1:76" ht="15" customHeight="1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76" ht="15" customHeight="1" thickBot="1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S8" s="1"/>
      <c r="T8" s="1"/>
    </row>
    <row r="9" spans="1:76">
      <c r="A9" t="s">
        <v>247</v>
      </c>
    </row>
    <row r="10" spans="1:76" ht="11.25" customHeight="1"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I10">
        <v>0</v>
      </c>
      <c r="AJ10" t="s">
        <v>258</v>
      </c>
    </row>
    <row r="11" spans="1:76" ht="15" customHeight="1"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I11" t="s">
        <v>241</v>
      </c>
      <c r="AW11">
        <f>AT11-AV11</f>
        <v>0</v>
      </c>
      <c r="AX11">
        <f>AV11-AT11</f>
        <v>0</v>
      </c>
      <c r="BE11">
        <v>0</v>
      </c>
      <c r="BI11" t="str">
        <f>AJ11 &amp; BE11</f>
        <v>0</v>
      </c>
      <c r="BX11" t="str">
        <f>AJ11&amp;AK11</f>
        <v/>
      </c>
    </row>
    <row r="12" spans="1:76" ht="15" customHeight="1"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76">
      <c r="A13" t="s">
        <v>252</v>
      </c>
    </row>
    <row r="14" spans="1:76" ht="15" customHeight="1">
      <c r="AW14">
        <f>AT14-AV14</f>
        <v>0</v>
      </c>
      <c r="AX14">
        <f>AV14-AT14</f>
        <v>0</v>
      </c>
      <c r="BE14">
        <v>0</v>
      </c>
      <c r="BI14" t="str">
        <f>AJ14 &amp; BE14</f>
        <v>0</v>
      </c>
      <c r="BX14" t="str">
        <f>AJ14&amp;AK14</f>
        <v/>
      </c>
    </row>
    <row r="15" spans="1:76">
      <c r="A15" t="s">
        <v>254</v>
      </c>
    </row>
    <row r="16" spans="1:76" ht="15" customHeight="1"/>
  </sheetData>
  <mergeCells count="48">
    <mergeCell ref="AE5:AE7"/>
    <mergeCell ref="AF5:AF7"/>
    <mergeCell ref="AG5:AG7"/>
    <mergeCell ref="AC10:AC12"/>
    <mergeCell ref="AD10:AD12"/>
    <mergeCell ref="AE10:AE12"/>
    <mergeCell ref="AF10:AF12"/>
    <mergeCell ref="AG10:AG12"/>
    <mergeCell ref="AC5:AC7"/>
    <mergeCell ref="AD5:AD7"/>
    <mergeCell ref="Q10:Q12"/>
    <mergeCell ref="AB5:AB7"/>
    <mergeCell ref="V5:V7"/>
    <mergeCell ref="W5:W7"/>
    <mergeCell ref="X5:X7"/>
    <mergeCell ref="Y5:Y7"/>
    <mergeCell ref="R10:R12"/>
    <mergeCell ref="S10:S12"/>
    <mergeCell ref="T10:T12"/>
    <mergeCell ref="U10:U12"/>
    <mergeCell ref="T5:T7"/>
    <mergeCell ref="Z5:Z7"/>
    <mergeCell ref="AA5:AA7"/>
    <mergeCell ref="AB10:AB12"/>
    <mergeCell ref="U5:U7"/>
    <mergeCell ref="Z10:Z12"/>
    <mergeCell ref="S8:T8"/>
    <mergeCell ref="D4:D8"/>
    <mergeCell ref="E4:E8"/>
    <mergeCell ref="F4:F8"/>
    <mergeCell ref="G4:G8"/>
    <mergeCell ref="H4:H8"/>
    <mergeCell ref="AA10:AA12"/>
    <mergeCell ref="Q5:Q7"/>
    <mergeCell ref="R5:R7"/>
    <mergeCell ref="S5:S7"/>
    <mergeCell ref="I4:I8"/>
    <mergeCell ref="M4:M8"/>
    <mergeCell ref="N4:N8"/>
    <mergeCell ref="L4:L8"/>
    <mergeCell ref="O4:O8"/>
    <mergeCell ref="J4:J8"/>
    <mergeCell ref="K4:K8"/>
    <mergeCell ref="W10:W12"/>
    <mergeCell ref="X10:X12"/>
    <mergeCell ref="Y10:Y12"/>
    <mergeCell ref="V10:V12"/>
    <mergeCell ref="P4:P8"/>
  </mergeCells>
  <phoneticPr fontId="0" type="noConversion"/>
  <dataValidations count="12">
    <dataValidation type="textLength" operator="lessThanOrEqual" allowBlank="1" showInputMessage="1" showErrorMessage="1" errorTitle="Ошибка" error="Допускается ввод не более 900 символов!" sqref="F2 AH11:AI11 G10:G12 AH6:AI6 G14 E16 AH14:AI14">
      <formula1>900</formula1>
    </dataValidation>
    <dataValidation type="decimal" allowBlank="1" showInputMessage="1" showErrorMessage="1" error="Введите действительное число от 0 до 100!" sqref="Q5:R5 O14:P14 O10:P12 Q10:R10 O4:P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K10:K12 K14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L10:N12 L14:N14 N4:N8">
      <formula1>all_year_list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E10:E12 E14">
      <formula1>group_list</formula1>
    </dataValidation>
    <dataValidation type="decimal" allowBlank="1" showErrorMessage="1" errorTitle="Ошибка" error="Допускается ввод только неотрицательных чисел!" sqref="BB6 BB11 AV6 AY11:AZ11 AY14:AZ14 AY6:AZ6 BB14 AV11 AV14">
      <formula1>0</formula1>
      <formula2>9.99999999999999E+23</formula2>
    </dataValidation>
    <dataValidation type="list" operator="lessThanOrEqual" allowBlank="1" showInputMessage="1" showErrorMessage="1" errorTitle="Ошибка" error="Необходимо выбрать значение из списка!" promptTitle="Ввод" prompt="Необходимо указать принадлежность объекта к инфраструктуре ТЭ или его отсутствие" sqref="S14">
      <formula1>"да,без привязки к объекту"</formula1>
    </dataValidation>
    <dataValidation allowBlank="1" showInputMessage="1" showErrorMessage="1" promptTitle="Ввод" prompt="Для выбора необходимо два раза нажать левую кнопку мыши!" sqref="H10:J12 H14:J14"/>
    <dataValidation allowBlank="1" showInputMessage="1" showErrorMessage="1" promptTitle="Ввод" prompt="Для выбора объекта необходимо два раза нажать левую кнопку мыши!" sqref="T14"/>
    <dataValidation type="textLength" operator="lessThan" allowBlank="1" showInputMessage="1" showErrorMessage="1" errorTitle="Ошибка" error="Допускается ввод не более 900 символов!" sqref="BA11 BC11:BD11 BA6 BC6:BD6 BA14 BC14:BD1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M4:M8">
      <formula1>month_list</formula1>
    </dataValidation>
    <dataValidation allowBlank="1" errorTitle="Ошибка" error="Выберите значение из списка" prompt="Выберите значение из списка" sqref="AJ6:AR6 AJ11:AR11 AJ14:AR14"/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"/>
  <sheetViews>
    <sheetView showGridLines="0" workbookViewId="0"/>
  </sheetViews>
  <sheetFormatPr defaultColWidth="9.140625" defaultRowHeight="15"/>
  <sheetData/>
  <sheetProtection formatColumns="0" formatRows="0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com">
    <tabColor indexed="47"/>
  </sheetPr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ColWidth="9.140625" defaultRowHeight="15"/>
  <sheetData/>
  <sheetProtection formatColumns="0" formatRows="0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ill">
    <tabColor indexed="47"/>
  </sheetPr>
  <dimension ref="A1"/>
  <sheetViews>
    <sheetView showGridLines="0" workbookViewId="0"/>
  </sheetViews>
  <sheetFormatPr defaultRowHeight="15"/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/>
  </sheetViews>
  <sheetFormatPr defaultColWidth="9.140625" defaultRowHeight="15"/>
  <sheetData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"/>
  <sheetViews>
    <sheetView showGridLines="0" zoomScaleNormal="85" workbookViewId="0"/>
  </sheetViews>
  <sheetFormatPr defaultRowHeight="15"/>
  <cols>
    <col min="1" max="1" width="49.140625" customWidth="1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ColWidth="9.140625"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"/>
  <sheetViews>
    <sheetView showGridLines="0" workbookViewId="0"/>
  </sheetViews>
  <sheetFormatPr defaultColWidth="9.140625"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ColWidth="9.140625"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/>
  <dimension ref="B1:AA118"/>
  <sheetViews>
    <sheetView showGridLines="0" workbookViewId="0"/>
  </sheetViews>
  <sheetFormatPr defaultColWidth="9.140625" defaultRowHeight="1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</cols>
  <sheetData>
    <row r="1" spans="2:27" ht="10.5" customHeight="1">
      <c r="AA1" t="s">
        <v>167</v>
      </c>
    </row>
    <row r="2" spans="2:27" ht="16.5" customHeight="1">
      <c r="B2" s="1" t="str">
        <f>"Код отчёта: " &amp; GetCode()</f>
        <v>Код отчёта: INV.WARM.Q4.2019</v>
      </c>
      <c r="C2" s="1"/>
      <c r="D2" s="1"/>
      <c r="E2" s="1"/>
      <c r="F2" s="1"/>
      <c r="G2" s="1"/>
    </row>
    <row r="3" spans="2:27" ht="18" customHeight="1">
      <c r="B3" s="1" t="str">
        <f>"Версия " &amp; Getversion()</f>
        <v>Версия 1.1</v>
      </c>
      <c r="C3" s="1"/>
    </row>
    <row r="4" spans="2:27" ht="6" customHeight="1"/>
    <row r="5" spans="2:27" ht="32.25" customHeight="1">
      <c r="B5" s="1" t="str">
        <f>Титульный!E5</f>
        <v>Контроль за использованием инвестиционных ресурсов, включаемых в регулируемые государством цены (тарифы) в сфере теплоснабжения за 2019 год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7" ht="9.75" customHeight="1"/>
    <row r="7" spans="2:27" ht="15" customHeight="1">
      <c r="E7" s="1" t="s">
        <v>322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7" ht="15" customHeight="1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7" ht="15" customHeight="1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7" ht="10.5" customHeight="1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7" ht="27" customHeight="1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7" ht="12" customHeigh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7" ht="38.25" customHeight="1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7" ht="15" customHeight="1">
      <c r="E14" s="1" t="s">
        <v>235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7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7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5:24" ht="15" customHeight="1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5:24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5:24" ht="59.25" customHeight="1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5:24" hidden="1"/>
    <row r="21" spans="5:24" ht="14.25" hidden="1" customHeight="1">
      <c r="E21" t="s">
        <v>168</v>
      </c>
      <c r="F21" s="1" t="s">
        <v>169</v>
      </c>
      <c r="G21" s="1"/>
      <c r="H21" s="1"/>
      <c r="I21" s="1"/>
      <c r="J21" s="1"/>
      <c r="K21" s="1"/>
      <c r="L21" s="1"/>
      <c r="M21" s="1"/>
      <c r="O21" t="s">
        <v>168</v>
      </c>
      <c r="P21" s="1" t="s">
        <v>170</v>
      </c>
      <c r="Q21" s="1"/>
      <c r="R21" s="1"/>
      <c r="S21" s="1"/>
      <c r="T21" s="1"/>
      <c r="U21" s="1"/>
      <c r="V21" s="1"/>
      <c r="W21" s="1"/>
      <c r="X21" s="1"/>
    </row>
    <row r="22" spans="5:24" ht="14.25" hidden="1" customHeight="1">
      <c r="E22" t="s">
        <v>168</v>
      </c>
      <c r="F22" s="1" t="s">
        <v>171</v>
      </c>
      <c r="G22" s="1"/>
      <c r="H22" s="1"/>
      <c r="I22" s="1"/>
      <c r="J22" s="1"/>
      <c r="K22" s="1"/>
      <c r="L22" s="1"/>
      <c r="M22" s="1"/>
      <c r="O22" t="s">
        <v>168</v>
      </c>
      <c r="P22" s="1" t="s">
        <v>172</v>
      </c>
      <c r="Q22" s="1"/>
      <c r="R22" s="1"/>
      <c r="S22" s="1"/>
      <c r="T22" s="1"/>
      <c r="U22" s="1"/>
      <c r="V22" s="1"/>
      <c r="W22" s="1"/>
      <c r="X22" s="1"/>
    </row>
    <row r="23" spans="5:24" ht="27" hidden="1" customHeight="1"/>
    <row r="24" spans="5:24" ht="10.5" hidden="1" customHeight="1"/>
    <row r="25" spans="5:24" ht="27" hidden="1" customHeight="1"/>
    <row r="26" spans="5:24" ht="12" hidden="1" customHeight="1"/>
    <row r="27" spans="5:24" ht="38.25" hidden="1" customHeight="1"/>
    <row r="28" spans="5:24" hidden="1"/>
    <row r="29" spans="5:24" hidden="1"/>
    <row r="30" spans="5:24" hidden="1"/>
    <row r="31" spans="5:24" hidden="1"/>
    <row r="32" spans="5:24" hidden="1"/>
    <row r="33" spans="5:24" ht="18.75" hidden="1" customHeight="1"/>
    <row r="34" spans="5:24" hidden="1"/>
    <row r="35" spans="5:24" ht="24" hidden="1" customHeight="1">
      <c r="E35" s="1" t="s">
        <v>308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5:24" ht="38.25" hidden="1" customHeight="1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5:24" ht="9.75" hidden="1" customHeight="1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5:24" ht="51" hidden="1" customHeight="1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5:24" ht="15" hidden="1" customHeight="1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5:24" ht="12" hidden="1" customHeight="1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5:24" ht="38.25" hidden="1" customHeight="1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5:24" hidden="1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5:24" hidden="1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5:24" ht="33.75" hidden="1" customHeight="1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5:24" hidden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5:24" ht="24" hidden="1" customHeight="1">
      <c r="E46" s="1" t="s">
        <v>177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5:24" ht="37.5" hidden="1" customHeight="1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5:24" ht="24" hidden="1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5:24" ht="51" hidden="1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5:24" hidden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5:24" hidden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5:24" hidden="1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5:24" hidden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5:24" hidden="1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5:24" hidden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5:24" ht="25.5" hidden="1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5:24" hidden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5:24" ht="15" hidden="1" customHeight="1">
      <c r="E58" s="1" t="s">
        <v>236</v>
      </c>
      <c r="F58" s="1"/>
      <c r="G58" s="1"/>
      <c r="H58" s="1"/>
      <c r="I58" s="1"/>
      <c r="J58" s="1"/>
      <c r="K58" s="1" t="s">
        <v>237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5:24" ht="15" hidden="1" customHeight="1">
      <c r="E59" s="1" t="s">
        <v>118</v>
      </c>
      <c r="F59" s="1"/>
      <c r="G59" s="1"/>
      <c r="H59" s="1"/>
      <c r="I59" s="1"/>
      <c r="J59" s="1"/>
      <c r="K59" s="1" t="s">
        <v>238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5:24" ht="15" hidden="1" customHeight="1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5:24" hidden="1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5:24" ht="27.75" hidden="1" customHeight="1"/>
    <row r="63" spans="5:24" hidden="1"/>
    <row r="64" spans="5:24" hidden="1"/>
    <row r="65" spans="5:24" hidden="1"/>
    <row r="66" spans="5:24" hidden="1"/>
    <row r="67" spans="5:24" hidden="1"/>
    <row r="68" spans="5:24" ht="89.25" hidden="1" customHeight="1"/>
    <row r="69" spans="5:24" hidden="1"/>
    <row r="70" spans="5:24" ht="12.75" hidden="1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5:24" ht="29.25" hidden="1" customHeight="1">
      <c r="E71" s="1" t="s">
        <v>288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5:24" ht="27" hidden="1" customHeight="1"/>
    <row r="73" spans="5:24" hidden="1"/>
    <row r="74" spans="5:24" hidden="1"/>
    <row r="75" spans="5:24" hidden="1"/>
    <row r="76" spans="5:24" hidden="1"/>
    <row r="77" spans="5:24" hidden="1"/>
    <row r="78" spans="5:24" hidden="1"/>
    <row r="79" spans="5:24" ht="54" hidden="1" customHeight="1"/>
    <row r="80" spans="5:24" ht="27.75" hidden="1" customHeight="1"/>
    <row r="81" spans="5:24" hidden="1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5:24" ht="11.25" hidden="1" customHeight="1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5:24" hidden="1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5:24" ht="15" hidden="1" customHeight="1">
      <c r="E84" s="1" t="s">
        <v>303</v>
      </c>
      <c r="F84" s="1"/>
      <c r="G84" s="1"/>
      <c r="H84" s="1"/>
      <c r="I84" s="1"/>
      <c r="J84" s="1"/>
      <c r="K84" s="1" t="s">
        <v>304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5:24" ht="15" hidden="1" customHeight="1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5:24" ht="15" hidden="1" customHeight="1">
      <c r="E86" s="1" t="s">
        <v>305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5:24" ht="15" hidden="1" customHeight="1">
      <c r="E87" s="1" t="s">
        <v>306</v>
      </c>
      <c r="F87" s="1"/>
      <c r="G87" s="1"/>
      <c r="H87" s="1"/>
      <c r="I87" s="1"/>
      <c r="J87" s="1"/>
      <c r="K87" s="1" t="s">
        <v>347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5:24" hidden="1">
      <c r="E88" s="1" t="s">
        <v>307</v>
      </c>
      <c r="F88" s="1"/>
      <c r="G88" s="1"/>
      <c r="H88" s="1"/>
      <c r="I88" s="1"/>
      <c r="J88" s="1"/>
      <c r="K88" s="1" t="s">
        <v>348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5:24" hidden="1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5:24" hidden="1">
      <c r="E90" s="1" t="s">
        <v>306</v>
      </c>
      <c r="F90" s="1"/>
      <c r="G90" s="1"/>
      <c r="H90" s="1"/>
      <c r="I90" s="1"/>
      <c r="J90" s="1"/>
      <c r="K90" s="1" t="s">
        <v>349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5:24" hidden="1">
      <c r="E91" s="1" t="s">
        <v>307</v>
      </c>
      <c r="F91" s="1"/>
      <c r="G91" s="1"/>
      <c r="H91" s="1"/>
      <c r="I91" s="1"/>
      <c r="J91" s="1"/>
      <c r="K91" s="1" t="s">
        <v>350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5:24" hidden="1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5:24" hidden="1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5:24" hidden="1">
      <c r="E94" s="1"/>
      <c r="F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5:24" hidden="1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5:24" hidden="1"/>
    <row r="97" spans="5:27" hidden="1"/>
    <row r="98" spans="5:27" ht="27" hidden="1" customHeight="1"/>
    <row r="99" spans="5:27" hidden="1"/>
    <row r="100" spans="5:27" ht="25.5" hidden="1" customHeight="1">
      <c r="E100" s="1" t="s">
        <v>173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5:27" ht="15" hidden="1" customHeight="1"/>
    <row r="102" spans="5:27" ht="15" hidden="1" customHeight="1">
      <c r="F102" s="1" t="s">
        <v>174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AA102" t="s">
        <v>175</v>
      </c>
    </row>
    <row r="103" spans="5:27" ht="15" hidden="1" customHeight="1"/>
    <row r="104" spans="5:27" hidden="1">
      <c r="F104" s="1" t="s">
        <v>176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5:27" hidden="1"/>
    <row r="106" spans="5:27" hidden="1"/>
    <row r="107" spans="5:27" hidden="1"/>
    <row r="108" spans="5:27" hidden="1"/>
    <row r="109" spans="5:27" hidden="1"/>
    <row r="110" spans="5:27" hidden="1"/>
    <row r="111" spans="5:27" hidden="1"/>
    <row r="112" spans="5:27" hidden="1"/>
    <row r="113" ht="30" hidden="1" customHeight="1"/>
    <row r="114" ht="31.5" hidden="1" customHeight="1"/>
    <row r="115" ht="15" customHeight="1"/>
    <row r="118" ht="14.25" customHeight="1"/>
  </sheetData>
  <sheetProtection sheet="1" objects="1" scenarios="1" formatColumns="0" formatRows="0" autoFilter="0"/>
  <dataConsolidate leftLabels="1" link="1"/>
  <mergeCells count="51">
    <mergeCell ref="E94:F94"/>
    <mergeCell ref="H89:X89"/>
    <mergeCell ref="K87:X87"/>
    <mergeCell ref="E90:J90"/>
    <mergeCell ref="K90:X90"/>
    <mergeCell ref="E92:G92"/>
    <mergeCell ref="H92:X92"/>
    <mergeCell ref="K88:X88"/>
    <mergeCell ref="E89:G89"/>
    <mergeCell ref="K91:X91"/>
    <mergeCell ref="F21:M21"/>
    <mergeCell ref="P21:X21"/>
    <mergeCell ref="K59:X59"/>
    <mergeCell ref="F22:M22"/>
    <mergeCell ref="E41:X45"/>
    <mergeCell ref="E46:X57"/>
    <mergeCell ref="K58:X58"/>
    <mergeCell ref="E58:J58"/>
    <mergeCell ref="E85:X85"/>
    <mergeCell ref="E86:X86"/>
    <mergeCell ref="E59:J59"/>
    <mergeCell ref="P22:X22"/>
    <mergeCell ref="E35:X39"/>
    <mergeCell ref="E40:X40"/>
    <mergeCell ref="E60:G60"/>
    <mergeCell ref="H60:X60"/>
    <mergeCell ref="H83:X83"/>
    <mergeCell ref="E82:X82"/>
    <mergeCell ref="K84:X84"/>
    <mergeCell ref="E71:X71"/>
    <mergeCell ref="B2:G2"/>
    <mergeCell ref="B3:C3"/>
    <mergeCell ref="B5:Y5"/>
    <mergeCell ref="E7:X13"/>
    <mergeCell ref="E14:X19"/>
    <mergeCell ref="F104:X104"/>
    <mergeCell ref="H61:X61"/>
    <mergeCell ref="E81:X81"/>
    <mergeCell ref="H94:X94"/>
    <mergeCell ref="E93:G93"/>
    <mergeCell ref="H93:X93"/>
    <mergeCell ref="E70:R70"/>
    <mergeCell ref="E87:J87"/>
    <mergeCell ref="E95:G95"/>
    <mergeCell ref="H95:X95"/>
    <mergeCell ref="F102:S102"/>
    <mergeCell ref="E84:J84"/>
    <mergeCell ref="E100:X100"/>
    <mergeCell ref="E83:G83"/>
    <mergeCell ref="E88:J88"/>
    <mergeCell ref="E91:J91"/>
  </mergeCells>
  <phoneticPr fontId="0" type="noConversion"/>
  <hyperlinks>
    <hyperlink ref="K58:X58" location="Инструкция!A1" tooltip="Обратиться за помощью" display="Обратиться за помощью"/>
    <hyperlink ref="K59:X59" location="Инструкция!A1" tooltip="Перейти" display="Перейти"/>
    <hyperlink ref="E118:X118" location="Инструкция!A1" tooltip="Руководство по загрузке документов" display="Руководство по загрузке документов"/>
    <hyperlink ref="E71:X71" location="Инструкция!A1" tooltip="Руководство по загрузке документов" display="Руководство по загрузке документов"/>
    <hyperlink ref="L84:X84" location="Инструкция!A1" display="Перейти к разделу"/>
    <hyperlink ref="K84:X84" location="Инструкция!A1" tooltip="Перейти к разделу" display="Перейти к разделу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ColWidth="9.140625" defaultRowHeight="15"/>
  <sheetData/>
  <sheetProtection formatColumns="0" formatRows="0"/>
  <phoneticPr fontId="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workbookViewId="0"/>
  </sheetViews>
  <sheetFormatPr defaultColWidth="9.140625"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ColWidth="9.140625" defaultRowHeight="15"/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"/>
  <sheetViews>
    <sheetView workbookViewId="0"/>
  </sheetViews>
  <sheetFormatPr defaultColWidth="9.140625"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SH_REESTR_IP">
    <tabColor indexed="47"/>
  </sheetPr>
  <dimension ref="A1:AF7"/>
  <sheetViews>
    <sheetView workbookViewId="0"/>
  </sheetViews>
  <sheetFormatPr defaultRowHeight="15"/>
  <sheetData>
    <row r="1" spans="1:32">
      <c r="B1" t="s">
        <v>362</v>
      </c>
      <c r="C1" t="s">
        <v>363</v>
      </c>
      <c r="D1" t="s">
        <v>364</v>
      </c>
      <c r="E1" t="s">
        <v>365</v>
      </c>
      <c r="F1" t="s">
        <v>366</v>
      </c>
      <c r="G1" t="s">
        <v>367</v>
      </c>
      <c r="H1" t="s">
        <v>368</v>
      </c>
      <c r="I1" t="s">
        <v>369</v>
      </c>
      <c r="J1" t="s">
        <v>370</v>
      </c>
      <c r="K1" t="s">
        <v>371</v>
      </c>
      <c r="L1" t="s">
        <v>372</v>
      </c>
      <c r="M1" t="s">
        <v>373</v>
      </c>
      <c r="N1" t="s">
        <v>374</v>
      </c>
      <c r="O1" t="s">
        <v>375</v>
      </c>
      <c r="P1" t="s">
        <v>376</v>
      </c>
      <c r="Q1" t="s">
        <v>377</v>
      </c>
      <c r="R1" t="s">
        <v>378</v>
      </c>
      <c r="S1" t="s">
        <v>379</v>
      </c>
      <c r="T1" t="s">
        <v>380</v>
      </c>
      <c r="U1" t="s">
        <v>381</v>
      </c>
      <c r="V1" t="s">
        <v>382</v>
      </c>
      <c r="W1" t="s">
        <v>383</v>
      </c>
      <c r="X1" t="s">
        <v>384</v>
      </c>
      <c r="Y1" t="s">
        <v>385</v>
      </c>
      <c r="Z1" t="s">
        <v>386</v>
      </c>
      <c r="AA1" t="s">
        <v>387</v>
      </c>
      <c r="AB1" t="s">
        <v>388</v>
      </c>
      <c r="AC1" t="s">
        <v>389</v>
      </c>
      <c r="AD1" t="s">
        <v>390</v>
      </c>
      <c r="AE1" t="s">
        <v>391</v>
      </c>
      <c r="AF1" t="s">
        <v>392</v>
      </c>
    </row>
    <row r="2" spans="1:32">
      <c r="A2">
        <v>1</v>
      </c>
      <c r="B2" t="s">
        <v>393</v>
      </c>
      <c r="C2" t="s">
        <v>394</v>
      </c>
      <c r="D2" t="s">
        <v>395</v>
      </c>
      <c r="E2" t="s">
        <v>396</v>
      </c>
      <c r="F2" t="s">
        <v>397</v>
      </c>
      <c r="G2" t="s">
        <v>398</v>
      </c>
      <c r="H2" t="s">
        <v>399</v>
      </c>
      <c r="I2" t="s">
        <v>400</v>
      </c>
      <c r="J2" t="s">
        <v>401</v>
      </c>
      <c r="K2" t="s">
        <v>402</v>
      </c>
      <c r="L2" t="s">
        <v>403</v>
      </c>
      <c r="M2" t="s">
        <v>404</v>
      </c>
      <c r="N2" t="s">
        <v>405</v>
      </c>
      <c r="O2" t="s">
        <v>406</v>
      </c>
      <c r="P2" t="s">
        <v>18</v>
      </c>
      <c r="Q2" t="s">
        <v>407</v>
      </c>
      <c r="R2" t="s">
        <v>408</v>
      </c>
      <c r="S2" t="s">
        <v>18</v>
      </c>
      <c r="T2" t="s">
        <v>409</v>
      </c>
      <c r="U2" t="s">
        <v>410</v>
      </c>
      <c r="V2" t="s">
        <v>411</v>
      </c>
      <c r="W2" t="s">
        <v>412</v>
      </c>
      <c r="X2" t="s">
        <v>413</v>
      </c>
      <c r="Y2" t="s">
        <v>414</v>
      </c>
      <c r="Z2" t="s">
        <v>413</v>
      </c>
      <c r="AA2" t="s">
        <v>415</v>
      </c>
    </row>
    <row r="3" spans="1:32">
      <c r="A3">
        <v>2</v>
      </c>
      <c r="B3" t="s">
        <v>416</v>
      </c>
      <c r="C3" t="s">
        <v>394</v>
      </c>
      <c r="D3" t="s">
        <v>395</v>
      </c>
      <c r="E3" t="s">
        <v>417</v>
      </c>
      <c r="F3" t="s">
        <v>418</v>
      </c>
      <c r="G3" t="s">
        <v>419</v>
      </c>
      <c r="H3" t="s">
        <v>420</v>
      </c>
      <c r="I3" t="s">
        <v>400</v>
      </c>
      <c r="J3" t="s">
        <v>401</v>
      </c>
      <c r="K3" t="s">
        <v>421</v>
      </c>
      <c r="L3" t="s">
        <v>403</v>
      </c>
      <c r="M3" t="s">
        <v>422</v>
      </c>
      <c r="N3" t="s">
        <v>423</v>
      </c>
      <c r="O3" t="s">
        <v>424</v>
      </c>
      <c r="P3" t="s">
        <v>18</v>
      </c>
      <c r="Q3" t="s">
        <v>407</v>
      </c>
      <c r="R3" t="s">
        <v>408</v>
      </c>
      <c r="S3" t="s">
        <v>18</v>
      </c>
      <c r="T3" t="s">
        <v>425</v>
      </c>
      <c r="U3" t="s">
        <v>426</v>
      </c>
      <c r="V3" t="s">
        <v>427</v>
      </c>
      <c r="W3" t="s">
        <v>428</v>
      </c>
      <c r="X3" t="s">
        <v>429</v>
      </c>
      <c r="Y3" t="s">
        <v>430</v>
      </c>
      <c r="Z3" t="s">
        <v>429</v>
      </c>
      <c r="AA3" t="s">
        <v>431</v>
      </c>
    </row>
    <row r="4" spans="1:32">
      <c r="A4">
        <v>3</v>
      </c>
      <c r="B4" t="s">
        <v>432</v>
      </c>
      <c r="C4" t="s">
        <v>394</v>
      </c>
      <c r="D4" t="s">
        <v>395</v>
      </c>
      <c r="E4" t="s">
        <v>433</v>
      </c>
      <c r="F4" t="s">
        <v>434</v>
      </c>
      <c r="G4" t="s">
        <v>419</v>
      </c>
      <c r="H4" t="s">
        <v>420</v>
      </c>
      <c r="I4" t="s">
        <v>400</v>
      </c>
      <c r="J4" t="s">
        <v>401</v>
      </c>
      <c r="K4" t="s">
        <v>435</v>
      </c>
      <c r="L4" t="s">
        <v>403</v>
      </c>
      <c r="M4" t="s">
        <v>436</v>
      </c>
      <c r="N4" t="s">
        <v>423</v>
      </c>
      <c r="O4" t="s">
        <v>437</v>
      </c>
      <c r="P4" t="s">
        <v>18</v>
      </c>
      <c r="Q4" t="s">
        <v>407</v>
      </c>
      <c r="R4" t="s">
        <v>408</v>
      </c>
      <c r="S4" t="s">
        <v>18</v>
      </c>
      <c r="T4" t="s">
        <v>438</v>
      </c>
      <c r="U4" t="s">
        <v>439</v>
      </c>
      <c r="V4" t="s">
        <v>427</v>
      </c>
      <c r="W4" t="s">
        <v>428</v>
      </c>
      <c r="X4" t="s">
        <v>440</v>
      </c>
      <c r="Y4" t="s">
        <v>441</v>
      </c>
      <c r="Z4" t="s">
        <v>440</v>
      </c>
      <c r="AA4" t="s">
        <v>442</v>
      </c>
    </row>
    <row r="5" spans="1:32">
      <c r="A5">
        <v>4</v>
      </c>
      <c r="B5" t="s">
        <v>443</v>
      </c>
      <c r="C5" t="s">
        <v>394</v>
      </c>
      <c r="D5" t="s">
        <v>395</v>
      </c>
      <c r="E5" t="s">
        <v>444</v>
      </c>
      <c r="F5" t="s">
        <v>445</v>
      </c>
      <c r="G5" t="s">
        <v>446</v>
      </c>
      <c r="H5" t="s">
        <v>447</v>
      </c>
      <c r="I5" t="s">
        <v>400</v>
      </c>
      <c r="J5" t="s">
        <v>401</v>
      </c>
      <c r="K5" t="s">
        <v>448</v>
      </c>
      <c r="L5" t="s">
        <v>403</v>
      </c>
      <c r="M5" t="s">
        <v>449</v>
      </c>
      <c r="N5" t="s">
        <v>450</v>
      </c>
      <c r="O5" t="s">
        <v>451</v>
      </c>
      <c r="P5" t="s">
        <v>17</v>
      </c>
      <c r="Q5" t="s">
        <v>407</v>
      </c>
      <c r="R5" t="s">
        <v>408</v>
      </c>
      <c r="S5" t="s">
        <v>18</v>
      </c>
      <c r="T5" t="s">
        <v>452</v>
      </c>
      <c r="U5" t="s">
        <v>452</v>
      </c>
      <c r="V5" t="s">
        <v>453</v>
      </c>
      <c r="W5" t="s">
        <v>454</v>
      </c>
      <c r="X5" t="s">
        <v>455</v>
      </c>
      <c r="Y5" t="s">
        <v>456</v>
      </c>
      <c r="Z5" t="s">
        <v>455</v>
      </c>
      <c r="AA5" t="s">
        <v>457</v>
      </c>
    </row>
    <row r="6" spans="1:32">
      <c r="A6">
        <v>5</v>
      </c>
      <c r="B6" t="s">
        <v>458</v>
      </c>
      <c r="C6" t="s">
        <v>459</v>
      </c>
      <c r="D6" t="s">
        <v>460</v>
      </c>
      <c r="E6" t="s">
        <v>461</v>
      </c>
      <c r="F6" t="s">
        <v>462</v>
      </c>
      <c r="G6" t="s">
        <v>446</v>
      </c>
      <c r="H6" t="s">
        <v>399</v>
      </c>
      <c r="I6" t="s">
        <v>400</v>
      </c>
      <c r="J6" t="s">
        <v>401</v>
      </c>
      <c r="K6" t="s">
        <v>463</v>
      </c>
      <c r="L6" t="s">
        <v>403</v>
      </c>
      <c r="M6" t="s">
        <v>464</v>
      </c>
      <c r="N6" t="s">
        <v>465</v>
      </c>
      <c r="O6" t="s">
        <v>466</v>
      </c>
      <c r="P6" t="s">
        <v>18</v>
      </c>
      <c r="Q6" t="s">
        <v>407</v>
      </c>
      <c r="R6" t="s">
        <v>408</v>
      </c>
      <c r="S6" t="s">
        <v>18</v>
      </c>
      <c r="T6" t="s">
        <v>467</v>
      </c>
      <c r="U6" t="s">
        <v>467</v>
      </c>
      <c r="V6" t="s">
        <v>468</v>
      </c>
      <c r="W6" t="s">
        <v>469</v>
      </c>
      <c r="X6" t="s">
        <v>470</v>
      </c>
      <c r="Y6" t="s">
        <v>471</v>
      </c>
      <c r="Z6" t="s">
        <v>470</v>
      </c>
      <c r="AA6" t="s">
        <v>472</v>
      </c>
    </row>
    <row r="7" spans="1:32">
      <c r="A7">
        <v>6</v>
      </c>
      <c r="B7" t="s">
        <v>473</v>
      </c>
      <c r="C7" t="s">
        <v>474</v>
      </c>
      <c r="D7" t="s">
        <v>475</v>
      </c>
      <c r="E7" t="s">
        <v>476</v>
      </c>
      <c r="F7" t="s">
        <v>477</v>
      </c>
      <c r="G7" t="s">
        <v>478</v>
      </c>
      <c r="H7" t="s">
        <v>420</v>
      </c>
      <c r="I7" t="s">
        <v>400</v>
      </c>
      <c r="J7" t="s">
        <v>401</v>
      </c>
      <c r="K7" t="s">
        <v>479</v>
      </c>
      <c r="L7" t="s">
        <v>403</v>
      </c>
      <c r="M7" t="s">
        <v>480</v>
      </c>
      <c r="N7" t="s">
        <v>481</v>
      </c>
      <c r="O7" t="s">
        <v>482</v>
      </c>
      <c r="P7" t="s">
        <v>17</v>
      </c>
      <c r="Q7" t="s">
        <v>407</v>
      </c>
      <c r="R7" t="s">
        <v>408</v>
      </c>
      <c r="S7" t="s">
        <v>18</v>
      </c>
      <c r="T7" t="s">
        <v>483</v>
      </c>
      <c r="U7" t="s">
        <v>483</v>
      </c>
      <c r="V7" t="s">
        <v>484</v>
      </c>
      <c r="W7" t="s">
        <v>485</v>
      </c>
      <c r="X7" t="s">
        <v>486</v>
      </c>
      <c r="Y7" t="s">
        <v>487</v>
      </c>
      <c r="Z7" t="s">
        <v>486</v>
      </c>
      <c r="AA7" t="s">
        <v>488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ColWidth="9.140625" defaultRowHeight="15"/>
  <sheetData/>
  <phoneticPr fontId="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"/>
  <sheetViews>
    <sheetView showGridLines="0" workbookViewId="0"/>
  </sheetViews>
  <sheetFormatPr defaultColWidth="9.140625" defaultRowHeight="15"/>
  <sheetData/>
  <sheetProtection formatColumns="0" formatRows="0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ColWidth="9.140625" defaultRowHeight="15"/>
  <sheetData/>
  <sheetProtection formatColumns="0" formatRows="0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C15"/>
  <sheetViews>
    <sheetView showGridLines="0" showRowColHeaders="0" workbookViewId="0"/>
  </sheetViews>
  <sheetFormatPr defaultColWidth="9.140625" defaultRowHeight="15"/>
  <cols>
    <col min="1" max="1" width="30.7109375" customWidth="1"/>
    <col min="2" max="2" width="80.7109375" customWidth="1"/>
    <col min="3" max="3" width="30.7109375" customWidth="1"/>
  </cols>
  <sheetData>
    <row r="1" spans="1:3" ht="24" customHeight="1">
      <c r="A1" t="s">
        <v>139</v>
      </c>
      <c r="B1" t="s">
        <v>140</v>
      </c>
      <c r="C1" t="s">
        <v>141</v>
      </c>
    </row>
    <row r="2" spans="1:3">
      <c r="A2">
        <v>44015.341145833336</v>
      </c>
      <c r="B2" t="s">
        <v>351</v>
      </c>
      <c r="C2" t="s">
        <v>352</v>
      </c>
    </row>
    <row r="3" spans="1:3">
      <c r="A3">
        <v>44015.341168981482</v>
      </c>
      <c r="B3" t="s">
        <v>353</v>
      </c>
      <c r="C3" t="s">
        <v>352</v>
      </c>
    </row>
    <row r="4" spans="1:3">
      <c r="A4">
        <v>44015.341168981482</v>
      </c>
      <c r="B4" t="s">
        <v>354</v>
      </c>
      <c r="C4" t="s">
        <v>352</v>
      </c>
    </row>
    <row r="5" spans="1:3">
      <c r="A5">
        <v>44015.341180555559</v>
      </c>
      <c r="B5" t="s">
        <v>355</v>
      </c>
      <c r="C5" t="s">
        <v>352</v>
      </c>
    </row>
    <row r="6" spans="1:3">
      <c r="A6">
        <v>44015.341238425928</v>
      </c>
      <c r="B6" t="s">
        <v>356</v>
      </c>
      <c r="C6" t="s">
        <v>352</v>
      </c>
    </row>
    <row r="7" spans="1:3">
      <c r="A7">
        <v>44015.341331018521</v>
      </c>
      <c r="B7" t="s">
        <v>357</v>
      </c>
      <c r="C7" t="s">
        <v>352</v>
      </c>
    </row>
    <row r="8" spans="1:3">
      <c r="A8">
        <v>44015.341365740744</v>
      </c>
      <c r="B8" t="s">
        <v>358</v>
      </c>
      <c r="C8" t="s">
        <v>352</v>
      </c>
    </row>
    <row r="9" spans="1:3">
      <c r="A9">
        <v>44015.341377314813</v>
      </c>
      <c r="B9" t="s">
        <v>359</v>
      </c>
      <c r="C9" t="s">
        <v>352</v>
      </c>
    </row>
    <row r="10" spans="1:3">
      <c r="A10">
        <v>44015.341423611113</v>
      </c>
      <c r="B10" t="s">
        <v>360</v>
      </c>
      <c r="C10" t="s">
        <v>352</v>
      </c>
    </row>
    <row r="11" spans="1:3">
      <c r="A11">
        <v>44015.341481481482</v>
      </c>
      <c r="B11" t="s">
        <v>361</v>
      </c>
      <c r="C11" t="s">
        <v>352</v>
      </c>
    </row>
    <row r="12" spans="1:3">
      <c r="A12">
        <v>44015.341724537036</v>
      </c>
      <c r="B12" t="s">
        <v>351</v>
      </c>
      <c r="C12" t="s">
        <v>352</v>
      </c>
    </row>
    <row r="13" spans="1:3">
      <c r="A13">
        <v>44015.341736111113</v>
      </c>
      <c r="B13" t="s">
        <v>489</v>
      </c>
      <c r="C13" t="s">
        <v>352</v>
      </c>
    </row>
    <row r="14" spans="1:3">
      <c r="A14">
        <v>44015.44</v>
      </c>
      <c r="B14" t="s">
        <v>351</v>
      </c>
      <c r="C14" t="s">
        <v>352</v>
      </c>
    </row>
    <row r="15" spans="1:3">
      <c r="A15">
        <v>44015.440011574072</v>
      </c>
      <c r="B15" t="s">
        <v>489</v>
      </c>
      <c r="C15" t="s">
        <v>352</v>
      </c>
    </row>
  </sheetData>
  <sheetProtection sheet="1" objects="1" scenarios="1" formatColumns="0" formatRows="0" autoFilter="0"/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00">
    <tabColor theme="3" tint="0.79998168889431442"/>
  </sheetPr>
  <dimension ref="A1:J49"/>
  <sheetViews>
    <sheetView showGridLines="0" tabSelected="1" topLeftCell="D3" workbookViewId="0">
      <pane ySplit="3" topLeftCell="A6" activePane="bottomLeft" state="frozen"/>
      <selection activeCell="D5" sqref="D5:K5"/>
      <selection pane="bottomLeft" activeCell="F12" sqref="F12"/>
    </sheetView>
  </sheetViews>
  <sheetFormatPr defaultColWidth="9.140625" defaultRowHeight="15"/>
  <cols>
    <col min="1" max="2" width="10.7109375" hidden="1" customWidth="1"/>
    <col min="3" max="3" width="3.7109375" hidden="1" customWidth="1"/>
    <col min="4" max="4" width="3.7109375" customWidth="1"/>
    <col min="5" max="5" width="44.42578125" customWidth="1"/>
    <col min="6" max="6" width="50.7109375" customWidth="1"/>
    <col min="7" max="7" width="8.28515625" customWidth="1"/>
  </cols>
  <sheetData>
    <row r="1" spans="5:10" ht="13.5" hidden="1" customHeight="1"/>
    <row r="2" spans="5:10" ht="12" hidden="1" customHeight="1"/>
    <row r="3" spans="5:10" hidden="1"/>
    <row r="4" spans="5:10" hidden="1">
      <c r="F4" t="str">
        <f>version</f>
        <v>Версия 1.1</v>
      </c>
    </row>
    <row r="5" spans="5:10" ht="28.5" customHeight="1">
      <c r="E5" s="1" t="str">
        <f>"Контроль за использованием инвестиционных ресурсов, включаемых в регулируемые государством цены (тарифы) в сфере теплоснабжения за " &amp; god &amp; " год"</f>
        <v>Контроль за использованием инвестиционных ресурсов, включаемых в регулируемые государством цены (тарифы) в сфере теплоснабжения за 2019 год</v>
      </c>
      <c r="F5" s="1"/>
    </row>
    <row r="7" spans="5:10">
      <c r="E7" t="s">
        <v>119</v>
      </c>
      <c r="F7" t="s">
        <v>100</v>
      </c>
    </row>
    <row r="8" spans="5:10" ht="3.75" customHeight="1"/>
    <row r="9" spans="5:10">
      <c r="E9" s="1" t="s">
        <v>120</v>
      </c>
      <c r="F9">
        <v>2019</v>
      </c>
      <c r="G9" t="s">
        <v>286</v>
      </c>
    </row>
    <row r="10" spans="5:10">
      <c r="E10" s="1"/>
      <c r="F10" t="s">
        <v>284</v>
      </c>
      <c r="G10" t="s">
        <v>287</v>
      </c>
    </row>
    <row r="11" spans="5:10" ht="3.75" customHeight="1"/>
    <row r="12" spans="5:10">
      <c r="E12" t="s">
        <v>249</v>
      </c>
      <c r="F12" t="s">
        <v>473</v>
      </c>
      <c r="H12">
        <v>1</v>
      </c>
      <c r="I12">
        <v>30479236</v>
      </c>
      <c r="J12">
        <v>57222608</v>
      </c>
    </row>
    <row r="13" spans="5:10" ht="3.75" customHeight="1"/>
    <row r="14" spans="5:10" ht="3.75" customHeight="1"/>
    <row r="15" spans="5:10">
      <c r="E15" t="s">
        <v>148</v>
      </c>
      <c r="F15" t="s">
        <v>476</v>
      </c>
    </row>
    <row r="16" spans="5:10">
      <c r="E16" t="s">
        <v>121</v>
      </c>
      <c r="F16" t="s">
        <v>477</v>
      </c>
    </row>
    <row r="17" spans="5:8">
      <c r="E17" t="s">
        <v>122</v>
      </c>
      <c r="F17" t="s">
        <v>478</v>
      </c>
    </row>
    <row r="18" spans="5:8">
      <c r="E18" t="s">
        <v>278</v>
      </c>
      <c r="F18" t="s">
        <v>400</v>
      </c>
    </row>
    <row r="19" spans="5:8" ht="3.75" customHeight="1"/>
    <row r="20" spans="5:8">
      <c r="E20" t="s">
        <v>152</v>
      </c>
      <c r="F20" t="s">
        <v>420</v>
      </c>
    </row>
    <row r="21" spans="5:8">
      <c r="E21" t="s">
        <v>153</v>
      </c>
      <c r="F21" t="s">
        <v>401</v>
      </c>
    </row>
    <row r="22" spans="5:8" ht="3.75" customHeight="1"/>
    <row r="23" spans="5:8">
      <c r="E23" t="s">
        <v>248</v>
      </c>
      <c r="F23" t="s">
        <v>17</v>
      </c>
    </row>
    <row r="24" spans="5:8">
      <c r="E24" t="s">
        <v>309</v>
      </c>
      <c r="F24" t="s">
        <v>407</v>
      </c>
      <c r="H24" t="s">
        <v>151</v>
      </c>
    </row>
    <row r="25" spans="5:8">
      <c r="E25" t="s">
        <v>310</v>
      </c>
      <c r="F25" t="s">
        <v>408</v>
      </c>
    </row>
    <row r="26" spans="5:8" ht="20.45" customHeight="1">
      <c r="E26" t="s">
        <v>311</v>
      </c>
      <c r="F26" t="s">
        <v>18</v>
      </c>
    </row>
    <row r="27" spans="5:8" ht="3.75" customHeight="1"/>
    <row r="28" spans="5:8" ht="3.75" customHeight="1"/>
    <row r="29" spans="5:8">
      <c r="E29" t="s">
        <v>269</v>
      </c>
      <c r="F29" t="s">
        <v>474</v>
      </c>
    </row>
    <row r="30" spans="5:8" ht="19.5" customHeight="1">
      <c r="E30" t="s">
        <v>270</v>
      </c>
      <c r="F30" t="s">
        <v>475</v>
      </c>
    </row>
    <row r="31" spans="5:8" ht="3.75" customHeight="1"/>
    <row r="32" spans="5:8" ht="19.5" customHeight="1">
      <c r="E32" t="s">
        <v>163</v>
      </c>
      <c r="F32" t="e">
        <f ca="1">CalcPeriod(date_start,date_end)</f>
        <v>#NAME?</v>
      </c>
    </row>
    <row r="33" spans="5:6" ht="3.75" customHeight="1"/>
    <row r="34" spans="5:6" ht="3.75" customHeight="1"/>
    <row r="35" spans="5:6">
      <c r="E35" t="s">
        <v>274</v>
      </c>
      <c r="F35" t="s">
        <v>479</v>
      </c>
    </row>
    <row r="36" spans="5:6" ht="19.5" customHeight="1">
      <c r="E36" t="s">
        <v>275</v>
      </c>
      <c r="F36" t="s">
        <v>403</v>
      </c>
    </row>
    <row r="37" spans="5:6" ht="19.5" customHeight="1">
      <c r="E37" t="s">
        <v>276</v>
      </c>
      <c r="F37" t="s">
        <v>480</v>
      </c>
    </row>
    <row r="38" spans="5:6" ht="19.5" customHeight="1">
      <c r="E38" t="s">
        <v>277</v>
      </c>
      <c r="F38" t="s">
        <v>481</v>
      </c>
    </row>
    <row r="39" spans="5:6">
      <c r="E39" t="s">
        <v>234</v>
      </c>
      <c r="F39" t="s">
        <v>482</v>
      </c>
    </row>
    <row r="40" spans="5:6" ht="3.75" customHeight="1"/>
    <row r="41" spans="5:6" ht="12.75" customHeight="1">
      <c r="F41" t="s">
        <v>157</v>
      </c>
    </row>
    <row r="42" spans="5:6" ht="20.100000000000001" customHeight="1">
      <c r="E42" t="s">
        <v>146</v>
      </c>
      <c r="F42" t="s">
        <v>483</v>
      </c>
    </row>
    <row r="43" spans="5:6" ht="20.100000000000001" customHeight="1">
      <c r="E43" t="s">
        <v>147</v>
      </c>
      <c r="F43" t="s">
        <v>483</v>
      </c>
    </row>
    <row r="44" spans="5:6">
      <c r="F44" t="s">
        <v>15</v>
      </c>
    </row>
    <row r="45" spans="5:6" ht="20.100000000000001" customHeight="1">
      <c r="E45" t="s">
        <v>26</v>
      </c>
      <c r="F45" t="s">
        <v>484</v>
      </c>
    </row>
    <row r="46" spans="5:6" ht="20.100000000000001" customHeight="1">
      <c r="E46" t="s">
        <v>28</v>
      </c>
      <c r="F46" t="s">
        <v>485</v>
      </c>
    </row>
    <row r="47" spans="5:6" ht="20.100000000000001" customHeight="1">
      <c r="E47" t="s">
        <v>27</v>
      </c>
      <c r="F47" t="s">
        <v>486</v>
      </c>
    </row>
    <row r="48" spans="5:6" ht="20.100000000000001" customHeight="1">
      <c r="E48" t="s">
        <v>29</v>
      </c>
      <c r="F48" t="s">
        <v>487</v>
      </c>
    </row>
    <row r="49" ht="3.75" customHeight="1"/>
  </sheetData>
  <sheetProtection sheet="1" objects="1" scenarios="1" formatColumns="0" formatRows="0" autoFilter="0"/>
  <dataConsolidate leftLabels="1" link="1"/>
  <mergeCells count="2">
    <mergeCell ref="E5:F5"/>
    <mergeCell ref="E9:E10"/>
  </mergeCells>
  <phoneticPr fontId="0" type="noConversion"/>
  <dataValidations count="5">
    <dataValidation errorTitle="Внимание" error="Выберите значение из списка" prompt="Выберите значение из списка" sqref="F27"/>
    <dataValidation allowBlank="1" errorTitle="Ошибка" error="Выберите значение из списка" prompt="Выберите значение из списка" sqref="F10 F20:F21 F18 F23 F24 F25 F26"/>
    <dataValidation type="textLength" operator="lessThanOrEqual" allowBlank="1" showInputMessage="1" showErrorMessage="1" errorTitle="Ошибка" error="Допускается ввод не более 900 символов!" sqref="F45:F48 F42:F43 F36:F37">
      <formula1>900</formula1>
    </dataValidation>
    <dataValidation allowBlank="1" showInputMessage="1" showErrorMessage="1" promptTitle="Ввод" prompt="Для выбора ИП необходимо два раза нажать левую кнопку мыши!" sqref="F12"/>
    <dataValidation type="textLength" operator="lessThanOrEqual" allowBlank="1" showInputMessage="1" showErrorMessage="1" errorTitle="Ошибка" error="Допускается ввод не более 900 символов!" prompt="Для перехода по ссылке необходимо два раза нажать левую кнопку мыши!" sqref="F39">
      <formula1>900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_01">
    <tabColor theme="3" tint="0.39997558519241921"/>
    <pageSetUpPr fitToPage="1"/>
  </sheetPr>
  <dimension ref="A1:BX170"/>
  <sheetViews>
    <sheetView showGridLines="0" workbookViewId="0">
      <pane ySplit="8" topLeftCell="A74" activePane="bottomLeft" state="frozen"/>
      <selection activeCell="C4" sqref="C4"/>
      <selection pane="bottomLeft" activeCell="N84" sqref="N84:N86"/>
    </sheetView>
  </sheetViews>
  <sheetFormatPr defaultColWidth="10.5703125" defaultRowHeight="15"/>
  <cols>
    <col min="1" max="2" width="9.140625" hidden="1" customWidth="1"/>
    <col min="3" max="3" width="4.85546875" customWidth="1"/>
    <col min="4" max="4" width="6.7109375" customWidth="1"/>
    <col min="5" max="5" width="29.7109375" customWidth="1"/>
    <col min="6" max="6" width="26.42578125" customWidth="1"/>
    <col min="7" max="10" width="25.85546875" customWidth="1"/>
    <col min="11" max="11" width="17.140625" customWidth="1"/>
    <col min="12" max="14" width="21.7109375" customWidth="1"/>
    <col min="15" max="16" width="12.28515625" customWidth="1"/>
    <col min="17" max="17" width="3.7109375" customWidth="1"/>
    <col min="18" max="18" width="7.28515625" customWidth="1"/>
    <col min="19" max="19" width="17.7109375" customWidth="1"/>
    <col min="20" max="23" width="19.28515625" customWidth="1"/>
    <col min="24" max="24" width="11.7109375" customWidth="1"/>
    <col min="25" max="25" width="19.28515625" customWidth="1"/>
    <col min="26" max="26" width="11.7109375" customWidth="1"/>
    <col min="27" max="27" width="31" customWidth="1"/>
    <col min="28" max="28" width="12.140625" customWidth="1"/>
    <col min="29" max="30" width="19.28515625" customWidth="1"/>
    <col min="31" max="31" width="11.7109375" customWidth="1"/>
    <col min="32" max="32" width="19.28515625" customWidth="1"/>
    <col min="33" max="33" width="11.7109375" customWidth="1"/>
    <col min="34" max="34" width="3.7109375" customWidth="1"/>
    <col min="35" max="35" width="9.42578125" customWidth="1"/>
    <col min="36" max="36" width="44.5703125" customWidth="1"/>
    <col min="37" max="37" width="14.5703125" hidden="1" customWidth="1"/>
    <col min="38" max="38" width="36.28515625" hidden="1" customWidth="1"/>
    <col min="39" max="40" width="14.5703125" hidden="1" customWidth="1"/>
    <col min="41" max="41" width="36.28515625" hidden="1" customWidth="1"/>
    <col min="42" max="42" width="25.7109375" hidden="1" customWidth="1"/>
    <col min="43" max="44" width="14.7109375" hidden="1" customWidth="1"/>
    <col min="45" max="45" width="21.7109375" customWidth="1"/>
    <col min="46" max="50" width="18.7109375" customWidth="1"/>
    <col min="51" max="52" width="32.140625" customWidth="1"/>
    <col min="53" max="54" width="23.85546875" customWidth="1"/>
    <col min="55" max="56" width="38.140625" customWidth="1"/>
    <col min="57" max="75" width="10.5703125" customWidth="1"/>
  </cols>
  <sheetData>
    <row r="1" spans="4:61" ht="16.5" hidden="1" customHeight="1">
      <c r="E1">
        <v>1</v>
      </c>
    </row>
    <row r="2" spans="4:61" ht="16.5" hidden="1" customHeight="1"/>
    <row r="3" spans="4:61" hidden="1"/>
    <row r="4" spans="4:61" ht="12.75" customHeight="1">
      <c r="D4" t="str">
        <f xml:space="preserve"> "Справка о финансировании в тыс.руб " &amp; IF(nds = "да", "(c НДС)", "(без НДС)")</f>
        <v>Справка о финансировании в тыс.руб (c НДС)</v>
      </c>
    </row>
    <row r="5" spans="4:61">
      <c r="D5" t="str">
        <f>region_name &amp; " " &amp; org</f>
        <v>Ставропольский край ООО "Газпром Теплоэнерго Кисловодск"</v>
      </c>
    </row>
    <row r="7" spans="4:61" ht="24" customHeight="1">
      <c r="D7" s="1" t="s">
        <v>33</v>
      </c>
      <c r="E7" s="1" t="s">
        <v>191</v>
      </c>
      <c r="F7" s="1" t="s">
        <v>192</v>
      </c>
      <c r="G7" s="1" t="s">
        <v>160</v>
      </c>
      <c r="H7" s="1" t="s">
        <v>265</v>
      </c>
      <c r="I7" s="1"/>
      <c r="J7" s="1"/>
      <c r="K7" s="1" t="s">
        <v>230</v>
      </c>
      <c r="L7" s="1" t="s">
        <v>239</v>
      </c>
      <c r="M7" s="1" t="s">
        <v>282</v>
      </c>
      <c r="N7" s="1"/>
      <c r="O7" s="1" t="s">
        <v>240</v>
      </c>
      <c r="P7" s="1"/>
      <c r="R7" s="1" t="s">
        <v>266</v>
      </c>
      <c r="S7" s="1" t="s">
        <v>250</v>
      </c>
      <c r="T7" s="1" t="s">
        <v>259</v>
      </c>
      <c r="U7" s="1" t="s">
        <v>260</v>
      </c>
      <c r="V7" s="1" t="s">
        <v>261</v>
      </c>
      <c r="W7" s="1"/>
      <c r="X7" s="1"/>
      <c r="Y7" s="1"/>
      <c r="Z7" s="1"/>
      <c r="AA7" s="1"/>
      <c r="AB7" s="1"/>
      <c r="AC7" s="1" t="s">
        <v>265</v>
      </c>
      <c r="AD7" s="1"/>
      <c r="AE7" s="1"/>
      <c r="AF7" s="1"/>
      <c r="AG7" s="1"/>
      <c r="AI7" s="1" t="s">
        <v>267</v>
      </c>
      <c r="AJ7" s="1" t="s">
        <v>158</v>
      </c>
      <c r="AK7" s="1" t="s">
        <v>312</v>
      </c>
      <c r="AL7" s="1" t="s">
        <v>313</v>
      </c>
      <c r="AM7" s="1" t="s">
        <v>314</v>
      </c>
      <c r="AN7" s="1" t="s">
        <v>315</v>
      </c>
      <c r="AO7" s="1" t="s">
        <v>316</v>
      </c>
      <c r="AP7" s="1" t="s">
        <v>317</v>
      </c>
      <c r="AQ7" s="1" t="s">
        <v>318</v>
      </c>
      <c r="AR7" s="1" t="s">
        <v>319</v>
      </c>
      <c r="AS7" s="1" t="s">
        <v>279</v>
      </c>
      <c r="AT7" s="1" t="s">
        <v>326</v>
      </c>
      <c r="AU7" s="1" t="s">
        <v>324</v>
      </c>
      <c r="AV7" s="1" t="s">
        <v>325</v>
      </c>
      <c r="AW7" s="1" t="s">
        <v>291</v>
      </c>
      <c r="AX7" s="1"/>
    </row>
    <row r="8" spans="4:61" ht="24" customHeight="1">
      <c r="D8" s="1"/>
      <c r="E8" s="1"/>
      <c r="F8" s="1"/>
      <c r="G8" s="1"/>
      <c r="H8" t="s">
        <v>154</v>
      </c>
      <c r="I8" t="s">
        <v>155</v>
      </c>
      <c r="J8" t="s">
        <v>156</v>
      </c>
      <c r="K8" s="1"/>
      <c r="L8" s="1"/>
      <c r="M8" t="s">
        <v>283</v>
      </c>
      <c r="N8" t="s">
        <v>284</v>
      </c>
      <c r="O8" t="s">
        <v>257</v>
      </c>
      <c r="P8" t="s">
        <v>285</v>
      </c>
      <c r="R8" s="1"/>
      <c r="S8" s="1"/>
      <c r="T8" s="1"/>
      <c r="U8" s="1"/>
      <c r="V8" t="s">
        <v>154</v>
      </c>
      <c r="W8" t="s">
        <v>155</v>
      </c>
      <c r="X8" t="s">
        <v>156</v>
      </c>
      <c r="Y8" t="s">
        <v>262</v>
      </c>
      <c r="Z8" t="s">
        <v>156</v>
      </c>
      <c r="AA8" t="s">
        <v>263</v>
      </c>
      <c r="AB8" t="s">
        <v>264</v>
      </c>
      <c r="AC8" t="s">
        <v>154</v>
      </c>
      <c r="AD8" t="s">
        <v>155</v>
      </c>
      <c r="AE8" t="s">
        <v>156</v>
      </c>
      <c r="AF8" t="s">
        <v>262</v>
      </c>
      <c r="AG8" t="s">
        <v>156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t="s">
        <v>292</v>
      </c>
      <c r="AX8" t="s">
        <v>293</v>
      </c>
    </row>
    <row r="9" spans="4:61">
      <c r="AJ9" t="s">
        <v>320</v>
      </c>
    </row>
    <row r="10" spans="4:61">
      <c r="AJ10" t="s">
        <v>138</v>
      </c>
      <c r="AS10">
        <f>AS11+AS16+AS20+AS24</f>
        <v>1205310</v>
      </c>
      <c r="AT10">
        <f>AT11+AT16+AT20+AT24</f>
        <v>241164.5</v>
      </c>
      <c r="AU10">
        <f>AU11+AU16+AU20+AU24</f>
        <v>0</v>
      </c>
      <c r="AV10">
        <f>AV11+AV16+AV20+AV24</f>
        <v>0</v>
      </c>
      <c r="AW10">
        <f>AW11+AW16+AW20+AW24</f>
        <v>-241164.5</v>
      </c>
      <c r="AX10">
        <f>IF(AV10 = 0, 0,AV10/AT10*100)</f>
        <v>0</v>
      </c>
    </row>
    <row r="11" spans="4:61">
      <c r="AI11">
        <v>1</v>
      </c>
      <c r="AJ11" t="s">
        <v>195</v>
      </c>
      <c r="AS11">
        <f>AS12+AS13+AS14+AS15</f>
        <v>190344</v>
      </c>
      <c r="AT11">
        <f>AT12+AT13+AT14+AT15</f>
        <v>9698.1999999999989</v>
      </c>
      <c r="AU11">
        <f>AU12+AU13+AU14+AU15</f>
        <v>0</v>
      </c>
      <c r="AV11">
        <f>AV12+AV13+AV14+AV15</f>
        <v>0</v>
      </c>
      <c r="AW11">
        <f>AW12+AW13+AW14+AW15</f>
        <v>-9698.1999999999989</v>
      </c>
      <c r="AX11">
        <f t="shared" ref="AX11:AX26" si="0">IF(AV11 = 0, 0,AV11/AT11*100)</f>
        <v>0</v>
      </c>
    </row>
    <row r="12" spans="4:61" ht="11.25" customHeight="1">
      <c r="AI12" t="s">
        <v>196</v>
      </c>
      <c r="AJ12" t="s">
        <v>217</v>
      </c>
      <c r="AS12">
        <f t="shared" ref="AS12:AV15" si="1">SUMIF($BI$49:$BI$164,$BI12,AS$49:AS$164)</f>
        <v>55173.84</v>
      </c>
      <c r="AT12">
        <f t="shared" si="1"/>
        <v>0</v>
      </c>
      <c r="AU12">
        <f t="shared" si="1"/>
        <v>0</v>
      </c>
      <c r="AV12">
        <f t="shared" si="1"/>
        <v>0</v>
      </c>
      <c r="AW12">
        <f>SUMIF($BI$49:$BI$164,$BI12,AX$49:AX$164)</f>
        <v>0</v>
      </c>
      <c r="AX12">
        <f t="shared" si="0"/>
        <v>0</v>
      </c>
      <c r="BI12" t="str">
        <f>AJ12 &amp; "0"</f>
        <v>Прибыль направляемая на инвестиции0</v>
      </c>
    </row>
    <row r="13" spans="4:61">
      <c r="AI13" t="s">
        <v>197</v>
      </c>
      <c r="AJ13" t="s">
        <v>198</v>
      </c>
      <c r="AS13">
        <f t="shared" si="1"/>
        <v>70221.56</v>
      </c>
      <c r="AT13">
        <f t="shared" si="1"/>
        <v>9698.1999999999989</v>
      </c>
      <c r="AU13">
        <f t="shared" si="1"/>
        <v>0</v>
      </c>
      <c r="AV13">
        <f t="shared" si="1"/>
        <v>0</v>
      </c>
      <c r="AW13">
        <f>SUMIF($BI$49:$BI$164,$BI13,AX$49:AX$164)</f>
        <v>-9698.1999999999989</v>
      </c>
      <c r="AX13">
        <f t="shared" si="0"/>
        <v>0</v>
      </c>
      <c r="BI13" t="str">
        <f>AJ13 &amp; "0"</f>
        <v>Амортизационные отчисления0</v>
      </c>
    </row>
    <row r="14" spans="4:61">
      <c r="AI14" t="s">
        <v>199</v>
      </c>
      <c r="AJ14" t="s">
        <v>200</v>
      </c>
      <c r="AS14">
        <f t="shared" si="1"/>
        <v>64948.6</v>
      </c>
      <c r="AT14">
        <f t="shared" si="1"/>
        <v>0</v>
      </c>
      <c r="AU14">
        <f t="shared" si="1"/>
        <v>0</v>
      </c>
      <c r="AV14">
        <f t="shared" si="1"/>
        <v>0</v>
      </c>
      <c r="AW14">
        <f>SUMIF($BI$49:$BI$164,$BI14,AX$49:AX$164)</f>
        <v>0</v>
      </c>
      <c r="AX14">
        <f t="shared" si="0"/>
        <v>0</v>
      </c>
      <c r="BI14" t="str">
        <f>AJ14 &amp; "0"</f>
        <v>Прочие собственные средства0</v>
      </c>
    </row>
    <row r="15" spans="4:61" ht="11.25" customHeight="1">
      <c r="AI15" t="s">
        <v>268</v>
      </c>
      <c r="AJ15" t="s">
        <v>273</v>
      </c>
      <c r="AS15">
        <f t="shared" si="1"/>
        <v>0</v>
      </c>
      <c r="AT15">
        <f t="shared" si="1"/>
        <v>0</v>
      </c>
      <c r="AU15">
        <f t="shared" si="1"/>
        <v>0</v>
      </c>
      <c r="AV15">
        <f t="shared" si="1"/>
        <v>0</v>
      </c>
      <c r="AW15">
        <f>SUMIF($BI$49:$BI$164,$BI15,AX$49:AX$164)</f>
        <v>0</v>
      </c>
      <c r="AX15">
        <f t="shared" si="0"/>
        <v>0</v>
      </c>
      <c r="BI15" t="str">
        <f>AJ15 &amp; "0"</f>
        <v>За счет платы за технологическое присоединение0</v>
      </c>
    </row>
    <row r="16" spans="4:61">
      <c r="AI16" t="s">
        <v>115</v>
      </c>
      <c r="AJ16" t="s">
        <v>201</v>
      </c>
      <c r="AS16">
        <f>SUM(AS17:AS19)</f>
        <v>1014966</v>
      </c>
      <c r="AT16">
        <f>SUM(AT17:AT19)</f>
        <v>231466.3</v>
      </c>
      <c r="AU16">
        <f>SUM(AU17:AU19)</f>
        <v>0</v>
      </c>
      <c r="AV16">
        <f>SUM(AV17:AV19)</f>
        <v>0</v>
      </c>
      <c r="AW16">
        <f>SUM(AW17:AW19)</f>
        <v>-231466.3</v>
      </c>
      <c r="AX16">
        <f t="shared" si="0"/>
        <v>0</v>
      </c>
    </row>
    <row r="17" spans="35:76">
      <c r="AI17" t="s">
        <v>202</v>
      </c>
      <c r="AJ17" t="s">
        <v>203</v>
      </c>
      <c r="AS17">
        <f t="shared" ref="AS17:AV19" si="2">SUMIF($BI$49:$BI$164,$BI17,AS$49:AS$164)</f>
        <v>0</v>
      </c>
      <c r="AT17">
        <f t="shared" si="2"/>
        <v>0</v>
      </c>
      <c r="AU17">
        <f t="shared" si="2"/>
        <v>0</v>
      </c>
      <c r="AV17">
        <f t="shared" si="2"/>
        <v>0</v>
      </c>
      <c r="AW17">
        <f>SUMIF($BI$49:$BI$164,$BI17,AX$49:AX$164)</f>
        <v>0</v>
      </c>
      <c r="AX17">
        <f t="shared" si="0"/>
        <v>0</v>
      </c>
      <c r="BI17" t="str">
        <f>AJ17 &amp; "0"</f>
        <v>Кредиты0</v>
      </c>
    </row>
    <row r="18" spans="35:76">
      <c r="AI18" t="s">
        <v>204</v>
      </c>
      <c r="AJ18" t="s">
        <v>205</v>
      </c>
      <c r="AS18">
        <f t="shared" si="2"/>
        <v>1014966</v>
      </c>
      <c r="AT18">
        <f t="shared" si="2"/>
        <v>231466.3</v>
      </c>
      <c r="AU18">
        <f t="shared" si="2"/>
        <v>0</v>
      </c>
      <c r="AV18">
        <f t="shared" si="2"/>
        <v>0</v>
      </c>
      <c r="AW18">
        <f>SUMIF($BI$49:$BI$164,$BI18,AX$49:AX$164)</f>
        <v>-231466.3</v>
      </c>
      <c r="AX18">
        <f t="shared" si="0"/>
        <v>0</v>
      </c>
      <c r="BI18" t="str">
        <f>AJ18 &amp; "0"</f>
        <v>Займы0</v>
      </c>
    </row>
    <row r="19" spans="35:76" ht="11.25" customHeight="1">
      <c r="AI19" t="s">
        <v>206</v>
      </c>
      <c r="AJ19" t="s">
        <v>207</v>
      </c>
      <c r="AS19">
        <f t="shared" si="2"/>
        <v>0</v>
      </c>
      <c r="AT19">
        <f t="shared" si="2"/>
        <v>0</v>
      </c>
      <c r="AU19">
        <f t="shared" si="2"/>
        <v>0</v>
      </c>
      <c r="AV19">
        <f t="shared" si="2"/>
        <v>0</v>
      </c>
      <c r="AW19">
        <f>SUMIF($BI$49:$BI$164,$BI19,AX$49:AX$164)</f>
        <v>0</v>
      </c>
      <c r="AX19">
        <f t="shared" si="0"/>
        <v>0</v>
      </c>
      <c r="BI19" t="str">
        <f>AJ19 &amp; "0"</f>
        <v>Прочие привлеченные средства0</v>
      </c>
    </row>
    <row r="20" spans="35:76">
      <c r="AI20" t="s">
        <v>116</v>
      </c>
      <c r="AJ20" t="s">
        <v>208</v>
      </c>
      <c r="AS20">
        <f>SUM(AS21:AS23)</f>
        <v>0</v>
      </c>
      <c r="AT20">
        <f>SUM(AT21:AT23)</f>
        <v>0</v>
      </c>
      <c r="AU20">
        <f>SUM(AU21:AU23)</f>
        <v>0</v>
      </c>
      <c r="AV20">
        <f>SUM(AV21:AV23)</f>
        <v>0</v>
      </c>
      <c r="AW20">
        <f>SUM(AW21:AW23)</f>
        <v>0</v>
      </c>
      <c r="AX20">
        <f t="shared" si="0"/>
        <v>0</v>
      </c>
    </row>
    <row r="21" spans="35:76">
      <c r="AI21" t="s">
        <v>149</v>
      </c>
      <c r="AJ21" t="s">
        <v>209</v>
      </c>
      <c r="AS21">
        <f t="shared" ref="AS21:AV23" si="3">SUMIF($BI$49:$BI$164,$BI21,AS$49:AS$164)</f>
        <v>0</v>
      </c>
      <c r="AT21">
        <f t="shared" si="3"/>
        <v>0</v>
      </c>
      <c r="AU21">
        <f t="shared" si="3"/>
        <v>0</v>
      </c>
      <c r="AV21">
        <f t="shared" si="3"/>
        <v>0</v>
      </c>
      <c r="AW21">
        <f>SUMIF($BI$49:$BI$164,$BI21,AX$49:AX$164)</f>
        <v>0</v>
      </c>
      <c r="AX21">
        <f t="shared" si="0"/>
        <v>0</v>
      </c>
      <c r="BI21" t="str">
        <f>AJ21 &amp; "0"</f>
        <v>Федеральный бюджет0</v>
      </c>
    </row>
    <row r="22" spans="35:76">
      <c r="AI22" t="s">
        <v>150</v>
      </c>
      <c r="AJ22" t="s">
        <v>210</v>
      </c>
      <c r="AS22">
        <f t="shared" si="3"/>
        <v>0</v>
      </c>
      <c r="AT22">
        <f t="shared" si="3"/>
        <v>0</v>
      </c>
      <c r="AU22">
        <f t="shared" si="3"/>
        <v>0</v>
      </c>
      <c r="AV22">
        <f t="shared" si="3"/>
        <v>0</v>
      </c>
      <c r="AW22">
        <f>SUMIF($BI$49:$BI$164,$BI22,AX$49:AX$164)</f>
        <v>0</v>
      </c>
      <c r="AX22">
        <f t="shared" si="0"/>
        <v>0</v>
      </c>
      <c r="BI22" t="str">
        <f>AJ22 &amp; "0"</f>
        <v>Бюджет субъекта РФ0</v>
      </c>
    </row>
    <row r="23" spans="35:76" ht="11.25" customHeight="1">
      <c r="AI23" t="s">
        <v>23</v>
      </c>
      <c r="AJ23" t="s">
        <v>211</v>
      </c>
      <c r="AS23">
        <f t="shared" si="3"/>
        <v>0</v>
      </c>
      <c r="AT23">
        <f t="shared" si="3"/>
        <v>0</v>
      </c>
      <c r="AU23">
        <f t="shared" si="3"/>
        <v>0</v>
      </c>
      <c r="AV23">
        <f t="shared" si="3"/>
        <v>0</v>
      </c>
      <c r="AW23">
        <f>SUMIF($BI$49:$BI$164,$BI23,AX$49:AX$164)</f>
        <v>0</v>
      </c>
      <c r="AX23">
        <f t="shared" si="0"/>
        <v>0</v>
      </c>
      <c r="BI23" t="str">
        <f>AJ23 &amp; "0"</f>
        <v>Бюджет муниципального образования0</v>
      </c>
    </row>
    <row r="24" spans="35:76" ht="11.25" customHeight="1">
      <c r="AI24" t="s">
        <v>117</v>
      </c>
      <c r="AJ24" t="s">
        <v>212</v>
      </c>
      <c r="AS24">
        <f>SUM(AS25:AS26)</f>
        <v>0</v>
      </c>
      <c r="AT24">
        <f>SUM(AT25:AT26)</f>
        <v>0</v>
      </c>
      <c r="AU24">
        <f>SUM(AU25:AU26)</f>
        <v>0</v>
      </c>
      <c r="AV24">
        <f>SUM(AV25:AV26)</f>
        <v>0</v>
      </c>
      <c r="AW24">
        <f>SUM(AW25:AW26)</f>
        <v>0</v>
      </c>
      <c r="AX24">
        <f t="shared" si="0"/>
        <v>0</v>
      </c>
    </row>
    <row r="25" spans="35:76">
      <c r="AI25" t="s">
        <v>213</v>
      </c>
      <c r="AJ25" t="s">
        <v>214</v>
      </c>
      <c r="AS25">
        <f t="shared" ref="AS25:AV26" si="4">SUMIF($BI$49:$BI$164,$BI25,AS$49:AS$164)</f>
        <v>0</v>
      </c>
      <c r="AT25">
        <f t="shared" si="4"/>
        <v>0</v>
      </c>
      <c r="AU25">
        <f t="shared" si="4"/>
        <v>0</v>
      </c>
      <c r="AV25">
        <f t="shared" si="4"/>
        <v>0</v>
      </c>
      <c r="AW25">
        <f>SUMIF($BI$49:$BI$164,$BI25,AX$49:AX$164)</f>
        <v>0</v>
      </c>
      <c r="AX25">
        <f t="shared" si="0"/>
        <v>0</v>
      </c>
      <c r="BI25" t="str">
        <f>AJ25 &amp; "0"</f>
        <v>Лизинг0</v>
      </c>
    </row>
    <row r="26" spans="35:76">
      <c r="AI26" t="s">
        <v>215</v>
      </c>
      <c r="AJ26" t="s">
        <v>216</v>
      </c>
      <c r="AS26">
        <f t="shared" si="4"/>
        <v>0</v>
      </c>
      <c r="AT26">
        <f t="shared" si="4"/>
        <v>0</v>
      </c>
      <c r="AU26">
        <f t="shared" si="4"/>
        <v>0</v>
      </c>
      <c r="AV26">
        <f t="shared" si="4"/>
        <v>0</v>
      </c>
      <c r="AW26">
        <f>SUMIF($BI$49:$BI$164,$BI26,AX$49:AX$164)</f>
        <v>0</v>
      </c>
      <c r="AX26">
        <f t="shared" si="0"/>
        <v>0</v>
      </c>
      <c r="BI26" t="str">
        <f>AJ26 &amp; "0"</f>
        <v>Прочие0</v>
      </c>
    </row>
    <row r="27" spans="35:76" hidden="1">
      <c r="AJ27" t="s">
        <v>321</v>
      </c>
    </row>
    <row r="28" spans="35:76" hidden="1">
      <c r="AJ28" t="s">
        <v>138</v>
      </c>
      <c r="AS28">
        <f>AS29+AS34+AS38+AS42</f>
        <v>0</v>
      </c>
      <c r="AT28">
        <f>AT29+AT34+AT38+AT42</f>
        <v>0</v>
      </c>
      <c r="AU28">
        <f>AU29+AU34+AU38+AU42</f>
        <v>0</v>
      </c>
      <c r="AV28">
        <f>AV29+AV34+AV38+AV42</f>
        <v>0</v>
      </c>
      <c r="AW28">
        <f>AW29+AW34+AW38+AW42</f>
        <v>0</v>
      </c>
      <c r="AX28">
        <f>IF(AV28 = 0, 0,AV28/AT28*100)</f>
        <v>0</v>
      </c>
      <c r="BX28" t="str">
        <f>AJ28&amp;"да"</f>
        <v>Всегода</v>
      </c>
    </row>
    <row r="29" spans="35:76" hidden="1">
      <c r="AI29">
        <v>1</v>
      </c>
      <c r="AJ29" t="s">
        <v>195</v>
      </c>
      <c r="AS29">
        <f>AS30+AS31+AS32+AS33</f>
        <v>0</v>
      </c>
      <c r="AT29">
        <f>AT30+AT31+AT32+AT33</f>
        <v>0</v>
      </c>
      <c r="AU29">
        <f>AU30+AU31+AU32+AU33</f>
        <v>0</v>
      </c>
      <c r="AV29">
        <f>AV30+AV31+AV32+AV33</f>
        <v>0</v>
      </c>
      <c r="AW29">
        <f>AW30+AW31+AW32+AW33</f>
        <v>0</v>
      </c>
      <c r="AX29">
        <f t="shared" ref="AX29:AX44" si="5">IF(AV29 = 0, 0,AV29/AT29*100)</f>
        <v>0</v>
      </c>
      <c r="BX29" t="str">
        <f>AJ29&amp;"да"</f>
        <v>Собственные средствада</v>
      </c>
    </row>
    <row r="30" spans="35:76" ht="11.25" hidden="1" customHeight="1">
      <c r="AI30" t="s">
        <v>196</v>
      </c>
      <c r="AJ30" t="s">
        <v>217</v>
      </c>
      <c r="AS30">
        <f t="shared" ref="AS30:AV33" si="6">SUMIF($BX$49:$BX$164,$BX30,AS$49:AS$164)</f>
        <v>0</v>
      </c>
      <c r="AT30">
        <f t="shared" si="6"/>
        <v>0</v>
      </c>
      <c r="AU30">
        <f t="shared" si="6"/>
        <v>0</v>
      </c>
      <c r="AV30">
        <f t="shared" si="6"/>
        <v>0</v>
      </c>
      <c r="AW30">
        <f>SUMIF($BX$49:$BX$164,$BX30,AX$49:AX$164)</f>
        <v>0</v>
      </c>
      <c r="AX30">
        <f t="shared" si="5"/>
        <v>0</v>
      </c>
      <c r="BI30" t="str">
        <f>AJ30 &amp; "0"</f>
        <v>Прибыль направляемая на инвестиции0</v>
      </c>
      <c r="BX30" t="str">
        <f>AJ30&amp;"да"</f>
        <v>Прибыль направляемая на инвестициида</v>
      </c>
    </row>
    <row r="31" spans="35:76" hidden="1">
      <c r="AI31" t="s">
        <v>197</v>
      </c>
      <c r="AJ31" t="s">
        <v>198</v>
      </c>
      <c r="AS31">
        <f t="shared" si="6"/>
        <v>0</v>
      </c>
      <c r="AT31">
        <f t="shared" si="6"/>
        <v>0</v>
      </c>
      <c r="AU31">
        <f t="shared" si="6"/>
        <v>0</v>
      </c>
      <c r="AV31">
        <f t="shared" si="6"/>
        <v>0</v>
      </c>
      <c r="AW31">
        <f>SUMIF($BX$49:$BX$164,$BX31,AX$49:AX$164)</f>
        <v>0</v>
      </c>
      <c r="AX31">
        <f t="shared" si="5"/>
        <v>0</v>
      </c>
      <c r="BI31" t="str">
        <f>AJ31 &amp; "0"</f>
        <v>Амортизационные отчисления0</v>
      </c>
      <c r="BX31" t="str">
        <f t="shared" ref="BX31:BX44" si="7">AJ31&amp;"да"</f>
        <v>Амортизационные отчисленияда</v>
      </c>
    </row>
    <row r="32" spans="35:76" hidden="1">
      <c r="AI32" t="s">
        <v>199</v>
      </c>
      <c r="AJ32" t="s">
        <v>200</v>
      </c>
      <c r="AS32">
        <f t="shared" si="6"/>
        <v>0</v>
      </c>
      <c r="AT32">
        <f t="shared" si="6"/>
        <v>0</v>
      </c>
      <c r="AU32">
        <f t="shared" si="6"/>
        <v>0</v>
      </c>
      <c r="AV32">
        <f t="shared" si="6"/>
        <v>0</v>
      </c>
      <c r="AW32">
        <f>SUMIF($BX$49:$BX$164,$BX32,AX$49:AX$164)</f>
        <v>0</v>
      </c>
      <c r="AX32">
        <f t="shared" si="5"/>
        <v>0</v>
      </c>
      <c r="BI32" t="str">
        <f>AJ32 &amp; "0"</f>
        <v>Прочие собственные средства0</v>
      </c>
      <c r="BX32" t="str">
        <f t="shared" si="7"/>
        <v>Прочие собственные средствада</v>
      </c>
    </row>
    <row r="33" spans="4:76" ht="11.25" hidden="1" customHeight="1">
      <c r="AI33" t="s">
        <v>268</v>
      </c>
      <c r="AJ33" t="s">
        <v>273</v>
      </c>
      <c r="AS33">
        <f t="shared" si="6"/>
        <v>0</v>
      </c>
      <c r="AT33">
        <f t="shared" si="6"/>
        <v>0</v>
      </c>
      <c r="AU33">
        <f t="shared" si="6"/>
        <v>0</v>
      </c>
      <c r="AV33">
        <f t="shared" si="6"/>
        <v>0</v>
      </c>
      <c r="AW33">
        <f>SUMIF($BX$49:$BX$164,$BX33,AX$49:AX$164)</f>
        <v>0</v>
      </c>
      <c r="AX33">
        <f t="shared" si="5"/>
        <v>0</v>
      </c>
      <c r="BI33" t="str">
        <f>AJ33 &amp; "0"</f>
        <v>За счет платы за технологическое присоединение0</v>
      </c>
      <c r="BX33" t="str">
        <f t="shared" si="7"/>
        <v>За счет платы за технологическое присоединениеда</v>
      </c>
    </row>
    <row r="34" spans="4:76" hidden="1">
      <c r="AI34" t="s">
        <v>115</v>
      </c>
      <c r="AJ34" t="s">
        <v>201</v>
      </c>
      <c r="AS34">
        <f>SUM(AS35:AS37)</f>
        <v>0</v>
      </c>
      <c r="AT34">
        <f>SUM(AT35:AT37)</f>
        <v>0</v>
      </c>
      <c r="AU34">
        <f>SUM(AU35:AU37)</f>
        <v>0</v>
      </c>
      <c r="AV34">
        <f>SUM(AV35:AV37)</f>
        <v>0</v>
      </c>
      <c r="AW34">
        <f>SUM(AW35:AW37)</f>
        <v>0</v>
      </c>
      <c r="AX34">
        <f t="shared" si="5"/>
        <v>0</v>
      </c>
      <c r="BX34" t="str">
        <f t="shared" si="7"/>
        <v>Привлеченные средствада</v>
      </c>
    </row>
    <row r="35" spans="4:76" hidden="1">
      <c r="AI35" t="s">
        <v>202</v>
      </c>
      <c r="AJ35" t="s">
        <v>203</v>
      </c>
      <c r="AS35">
        <f t="shared" ref="AS35:AV37" si="8">SUMIF($BX$49:$BX$164,$BX35,AS$49:AS$164)</f>
        <v>0</v>
      </c>
      <c r="AT35">
        <f t="shared" si="8"/>
        <v>0</v>
      </c>
      <c r="AU35">
        <f t="shared" si="8"/>
        <v>0</v>
      </c>
      <c r="AV35">
        <f t="shared" si="8"/>
        <v>0</v>
      </c>
      <c r="AW35">
        <f>SUMIF($BX$49:$BX$164,$BX35,AX$49:AX$164)</f>
        <v>0</v>
      </c>
      <c r="AX35">
        <f t="shared" si="5"/>
        <v>0</v>
      </c>
      <c r="BI35" t="str">
        <f>AJ35 &amp; "0"</f>
        <v>Кредиты0</v>
      </c>
      <c r="BX35" t="str">
        <f t="shared" si="7"/>
        <v>Кредитыда</v>
      </c>
    </row>
    <row r="36" spans="4:76" hidden="1">
      <c r="AI36" t="s">
        <v>204</v>
      </c>
      <c r="AJ36" t="s">
        <v>205</v>
      </c>
      <c r="AS36">
        <f t="shared" si="8"/>
        <v>0</v>
      </c>
      <c r="AT36">
        <f t="shared" si="8"/>
        <v>0</v>
      </c>
      <c r="AU36">
        <f t="shared" si="8"/>
        <v>0</v>
      </c>
      <c r="AV36">
        <f t="shared" si="8"/>
        <v>0</v>
      </c>
      <c r="AW36">
        <f>SUMIF($BX$49:$BX$164,$BX36,AX$49:AX$164)</f>
        <v>0</v>
      </c>
      <c r="AX36">
        <f t="shared" si="5"/>
        <v>0</v>
      </c>
      <c r="BI36" t="str">
        <f>AJ36 &amp; "0"</f>
        <v>Займы0</v>
      </c>
      <c r="BX36" t="str">
        <f t="shared" si="7"/>
        <v>Займыда</v>
      </c>
    </row>
    <row r="37" spans="4:76" ht="11.25" hidden="1" customHeight="1">
      <c r="AI37" t="s">
        <v>206</v>
      </c>
      <c r="AJ37" t="s">
        <v>207</v>
      </c>
      <c r="AS37">
        <f t="shared" si="8"/>
        <v>0</v>
      </c>
      <c r="AT37">
        <f t="shared" si="8"/>
        <v>0</v>
      </c>
      <c r="AU37">
        <f t="shared" si="8"/>
        <v>0</v>
      </c>
      <c r="AV37">
        <f t="shared" si="8"/>
        <v>0</v>
      </c>
      <c r="AW37">
        <f>SUMIF($BX$49:$BX$164,$BX37,AX$49:AX$164)</f>
        <v>0</v>
      </c>
      <c r="AX37">
        <f t="shared" si="5"/>
        <v>0</v>
      </c>
      <c r="BI37" t="str">
        <f>AJ37 &amp; "0"</f>
        <v>Прочие привлеченные средства0</v>
      </c>
      <c r="BX37" t="str">
        <f t="shared" si="7"/>
        <v>Прочие привлеченные средствада</v>
      </c>
    </row>
    <row r="38" spans="4:76" hidden="1">
      <c r="AI38" t="s">
        <v>116</v>
      </c>
      <c r="AJ38" t="s">
        <v>208</v>
      </c>
      <c r="AS38">
        <f>SUM(AS39:AS41)</f>
        <v>0</v>
      </c>
      <c r="AT38">
        <f>SUM(AT39:AT41)</f>
        <v>0</v>
      </c>
      <c r="AU38">
        <f>SUM(AU39:AU41)</f>
        <v>0</v>
      </c>
      <c r="AV38">
        <f>SUM(AV39:AV41)</f>
        <v>0</v>
      </c>
      <c r="AW38">
        <f>SUM(AW39:AW41)</f>
        <v>0</v>
      </c>
      <c r="AX38">
        <f t="shared" si="5"/>
        <v>0</v>
      </c>
      <c r="BX38" t="str">
        <f t="shared" si="7"/>
        <v>Бюджетное финансированиеда</v>
      </c>
    </row>
    <row r="39" spans="4:76" hidden="1">
      <c r="AI39" t="s">
        <v>149</v>
      </c>
      <c r="AJ39" t="s">
        <v>209</v>
      </c>
      <c r="AS39">
        <f t="shared" ref="AS39:AV41" si="9">SUMIF($BX$49:$BX$164,$BX39,AS$49:AS$164)</f>
        <v>0</v>
      </c>
      <c r="AT39">
        <f t="shared" si="9"/>
        <v>0</v>
      </c>
      <c r="AU39">
        <f t="shared" si="9"/>
        <v>0</v>
      </c>
      <c r="AV39">
        <f t="shared" si="9"/>
        <v>0</v>
      </c>
      <c r="AW39">
        <f>SUMIF($BX$49:$BX$164,$BX39,AX$49:AX$164)</f>
        <v>0</v>
      </c>
      <c r="AX39">
        <f t="shared" si="5"/>
        <v>0</v>
      </c>
      <c r="BI39" t="str">
        <f>AJ39 &amp; "0"</f>
        <v>Федеральный бюджет0</v>
      </c>
      <c r="BX39" t="str">
        <f t="shared" si="7"/>
        <v>Федеральный бюджетда</v>
      </c>
    </row>
    <row r="40" spans="4:76" hidden="1">
      <c r="AI40" t="s">
        <v>150</v>
      </c>
      <c r="AJ40" t="s">
        <v>210</v>
      </c>
      <c r="AS40">
        <f t="shared" si="9"/>
        <v>0</v>
      </c>
      <c r="AT40">
        <f t="shared" si="9"/>
        <v>0</v>
      </c>
      <c r="AU40">
        <f t="shared" si="9"/>
        <v>0</v>
      </c>
      <c r="AV40">
        <f t="shared" si="9"/>
        <v>0</v>
      </c>
      <c r="AW40">
        <f>SUMIF($BX$49:$BX$164,$BX40,AX$49:AX$164)</f>
        <v>0</v>
      </c>
      <c r="AX40">
        <f t="shared" si="5"/>
        <v>0</v>
      </c>
      <c r="BI40" t="str">
        <f>AJ40 &amp; "0"</f>
        <v>Бюджет субъекта РФ0</v>
      </c>
      <c r="BX40" t="str">
        <f t="shared" si="7"/>
        <v>Бюджет субъекта РФда</v>
      </c>
    </row>
    <row r="41" spans="4:76" ht="11.25" hidden="1" customHeight="1">
      <c r="AI41" t="s">
        <v>23</v>
      </c>
      <c r="AJ41" t="s">
        <v>211</v>
      </c>
      <c r="AS41">
        <f t="shared" si="9"/>
        <v>0</v>
      </c>
      <c r="AT41">
        <f t="shared" si="9"/>
        <v>0</v>
      </c>
      <c r="AU41">
        <f t="shared" si="9"/>
        <v>0</v>
      </c>
      <c r="AV41">
        <f t="shared" si="9"/>
        <v>0</v>
      </c>
      <c r="AW41">
        <f>SUMIF($BX$49:$BX$164,$BX41,AX$49:AX$164)</f>
        <v>0</v>
      </c>
      <c r="AX41">
        <f t="shared" si="5"/>
        <v>0</v>
      </c>
      <c r="BI41" t="str">
        <f>AJ41 &amp; "0"</f>
        <v>Бюджет муниципального образования0</v>
      </c>
      <c r="BX41" t="str">
        <f t="shared" si="7"/>
        <v>Бюджет муниципального образованияда</v>
      </c>
    </row>
    <row r="42" spans="4:76" ht="11.25" hidden="1" customHeight="1">
      <c r="AI42" t="s">
        <v>117</v>
      </c>
      <c r="AJ42" t="s">
        <v>212</v>
      </c>
      <c r="AS42">
        <f>SUM(AS43:AS44)</f>
        <v>0</v>
      </c>
      <c r="AT42">
        <f>SUM(AT43:AT44)</f>
        <v>0</v>
      </c>
      <c r="AU42">
        <f>SUM(AU43:AU44)</f>
        <v>0</v>
      </c>
      <c r="AV42">
        <f>SUM(AV43:AV44)</f>
        <v>0</v>
      </c>
      <c r="AW42">
        <f>SUM(AW43:AW44)</f>
        <v>0</v>
      </c>
      <c r="AX42">
        <f t="shared" si="5"/>
        <v>0</v>
      </c>
      <c r="BX42" t="str">
        <f t="shared" si="7"/>
        <v>Прочие источники финансированияда</v>
      </c>
    </row>
    <row r="43" spans="4:76" hidden="1">
      <c r="AI43" t="s">
        <v>213</v>
      </c>
      <c r="AJ43" t="s">
        <v>214</v>
      </c>
      <c r="AS43">
        <f t="shared" ref="AS43:AV44" si="10">SUMIF($BX$49:$BX$164,$BX43,AS$49:AS$164)</f>
        <v>0</v>
      </c>
      <c r="AT43">
        <f t="shared" si="10"/>
        <v>0</v>
      </c>
      <c r="AU43">
        <f t="shared" si="10"/>
        <v>0</v>
      </c>
      <c r="AV43">
        <f t="shared" si="10"/>
        <v>0</v>
      </c>
      <c r="AW43">
        <f>SUMIF($BX$49:$BX$164,$BX43,AX$49:AX$164)</f>
        <v>0</v>
      </c>
      <c r="AX43">
        <f t="shared" si="5"/>
        <v>0</v>
      </c>
      <c r="BI43" t="str">
        <f>AJ43 &amp; "0"</f>
        <v>Лизинг0</v>
      </c>
      <c r="BX43" t="str">
        <f t="shared" si="7"/>
        <v>Лизингда</v>
      </c>
    </row>
    <row r="44" spans="4:76" hidden="1">
      <c r="AI44" t="s">
        <v>215</v>
      </c>
      <c r="AJ44" t="s">
        <v>216</v>
      </c>
      <c r="AS44">
        <f t="shared" si="10"/>
        <v>0</v>
      </c>
      <c r="AT44">
        <f t="shared" si="10"/>
        <v>0</v>
      </c>
      <c r="AU44">
        <f t="shared" si="10"/>
        <v>0</v>
      </c>
      <c r="AV44">
        <f t="shared" si="10"/>
        <v>0</v>
      </c>
      <c r="AW44">
        <f>SUMIF($BX$49:$BX$164,$BX44,AX$49:AX$164)</f>
        <v>0</v>
      </c>
      <c r="AX44">
        <f t="shared" si="5"/>
        <v>0</v>
      </c>
      <c r="BI44" t="str">
        <f>AJ44 &amp; "0"</f>
        <v>Прочие0</v>
      </c>
      <c r="BX44" t="str">
        <f t="shared" si="7"/>
        <v>Прочиеда</v>
      </c>
    </row>
    <row r="45" spans="4:76" ht="15" customHeight="1"/>
    <row r="46" spans="4:76" ht="15" customHeight="1">
      <c r="D46" t="s">
        <v>159</v>
      </c>
    </row>
    <row r="47" spans="4:76" ht="24" customHeight="1">
      <c r="D47" s="1" t="s">
        <v>33</v>
      </c>
      <c r="E47" s="1" t="s">
        <v>191</v>
      </c>
      <c r="F47" s="1" t="s">
        <v>192</v>
      </c>
      <c r="G47" s="1" t="s">
        <v>160</v>
      </c>
      <c r="H47" s="1" t="s">
        <v>265</v>
      </c>
      <c r="I47" s="1"/>
      <c r="J47" s="1"/>
      <c r="K47" s="1" t="s">
        <v>230</v>
      </c>
      <c r="L47" s="1" t="s">
        <v>239</v>
      </c>
      <c r="M47" s="1" t="s">
        <v>282</v>
      </c>
      <c r="N47" s="1"/>
      <c r="O47" s="1" t="s">
        <v>240</v>
      </c>
      <c r="P47" s="1"/>
      <c r="R47" s="1" t="s">
        <v>266</v>
      </c>
      <c r="S47" s="1" t="s">
        <v>250</v>
      </c>
      <c r="T47" s="1" t="s">
        <v>259</v>
      </c>
      <c r="U47" s="1" t="s">
        <v>260</v>
      </c>
      <c r="V47" s="1" t="s">
        <v>261</v>
      </c>
      <c r="W47" s="1"/>
      <c r="X47" s="1"/>
      <c r="Y47" s="1"/>
      <c r="Z47" s="1"/>
      <c r="AA47" s="1"/>
      <c r="AB47" s="1"/>
      <c r="AC47" s="1" t="s">
        <v>265</v>
      </c>
      <c r="AD47" s="1"/>
      <c r="AE47" s="1"/>
      <c r="AF47" s="1"/>
      <c r="AG47" s="1"/>
      <c r="AI47" s="1" t="s">
        <v>267</v>
      </c>
      <c r="AJ47" s="1" t="s">
        <v>158</v>
      </c>
      <c r="AK47" s="1" t="s">
        <v>312</v>
      </c>
      <c r="AL47" s="1" t="s">
        <v>313</v>
      </c>
      <c r="AM47" s="1" t="s">
        <v>314</v>
      </c>
      <c r="AN47" s="1" t="s">
        <v>315</v>
      </c>
      <c r="AO47" s="1" t="s">
        <v>316</v>
      </c>
      <c r="AP47" s="1" t="s">
        <v>317</v>
      </c>
      <c r="AQ47" s="1" t="s">
        <v>318</v>
      </c>
      <c r="AR47" s="1" t="s">
        <v>319</v>
      </c>
      <c r="AS47" s="1" t="s">
        <v>279</v>
      </c>
      <c r="AT47" s="1" t="s">
        <v>326</v>
      </c>
      <c r="AU47" s="1" t="s">
        <v>324</v>
      </c>
      <c r="AV47" s="1" t="s">
        <v>325</v>
      </c>
      <c r="AW47" s="1" t="s">
        <v>290</v>
      </c>
      <c r="AX47" s="1" t="s">
        <v>291</v>
      </c>
      <c r="AY47" s="1" t="s">
        <v>296</v>
      </c>
      <c r="AZ47" s="1"/>
      <c r="BA47" s="1"/>
      <c r="BB47" s="1"/>
      <c r="BC47" s="1" t="s">
        <v>299</v>
      </c>
      <c r="BD47" s="1"/>
    </row>
    <row r="48" spans="4:76">
      <c r="D48" s="1"/>
      <c r="E48" s="1"/>
      <c r="F48" s="1"/>
      <c r="G48" s="1"/>
      <c r="H48" t="s">
        <v>154</v>
      </c>
      <c r="I48" t="s">
        <v>155</v>
      </c>
      <c r="J48" t="s">
        <v>156</v>
      </c>
      <c r="K48" s="1"/>
      <c r="L48" s="1"/>
      <c r="M48" t="s">
        <v>283</v>
      </c>
      <c r="N48" t="s">
        <v>284</v>
      </c>
      <c r="O48" t="s">
        <v>257</v>
      </c>
      <c r="P48" t="s">
        <v>285</v>
      </c>
      <c r="R48" s="1"/>
      <c r="S48" s="1"/>
      <c r="T48" s="1"/>
      <c r="U48" s="1"/>
      <c r="V48" t="s">
        <v>154</v>
      </c>
      <c r="W48" t="s">
        <v>155</v>
      </c>
      <c r="X48" t="s">
        <v>156</v>
      </c>
      <c r="Y48" t="s">
        <v>262</v>
      </c>
      <c r="Z48" t="s">
        <v>156</v>
      </c>
      <c r="AA48" t="s">
        <v>263</v>
      </c>
      <c r="AB48" t="s">
        <v>264</v>
      </c>
      <c r="AC48" t="s">
        <v>154</v>
      </c>
      <c r="AD48" t="s">
        <v>155</v>
      </c>
      <c r="AE48" t="s">
        <v>156</v>
      </c>
      <c r="AF48" t="s">
        <v>262</v>
      </c>
      <c r="AG48" t="s">
        <v>156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t="s">
        <v>294</v>
      </c>
      <c r="AZ48" t="s">
        <v>295</v>
      </c>
      <c r="BA48" t="s">
        <v>297</v>
      </c>
      <c r="BB48" t="s">
        <v>298</v>
      </c>
      <c r="BC48" t="s">
        <v>299</v>
      </c>
      <c r="BD48" t="s">
        <v>300</v>
      </c>
    </row>
    <row r="49" spans="4:76" ht="12.75" customHeight="1">
      <c r="G49" t="s">
        <v>138</v>
      </c>
      <c r="AJ49" t="s">
        <v>138</v>
      </c>
      <c r="AS49">
        <f>SUMIF($BE50:$BE72,"&lt;&gt;1",AS50:AS72)</f>
        <v>469077.80000000005</v>
      </c>
      <c r="AT49">
        <f>SUMIF($BE50:$BE72,"&lt;&gt;1",AT50:AT72)</f>
        <v>128984.9</v>
      </c>
      <c r="AU49">
        <f>SUMIF($BE50:$BE72,"&lt;&gt;1",AU50:AU72)</f>
        <v>0</v>
      </c>
      <c r="AV49">
        <f>SUMIF($BE50:$BE72,"&lt;&gt;1",AV50:AV72)</f>
        <v>0</v>
      </c>
      <c r="AW49">
        <f>SUMIF($BE50:$BE72,"&lt;&gt;1",AW50:AW72)</f>
        <v>128984.9</v>
      </c>
    </row>
    <row r="50" spans="4:76" ht="12" hidden="1" customHeight="1" thickBot="1">
      <c r="D50">
        <v>0</v>
      </c>
    </row>
    <row r="51" spans="4:76" ht="11.25" customHeight="1">
      <c r="D51" s="1">
        <v>1</v>
      </c>
      <c r="E51" s="1" t="s">
        <v>490</v>
      </c>
      <c r="F51" s="1"/>
      <c r="G51" s="1" t="s">
        <v>491</v>
      </c>
      <c r="H51" s="1" t="s">
        <v>492</v>
      </c>
      <c r="I51" s="1" t="s">
        <v>492</v>
      </c>
      <c r="J51" s="1" t="s">
        <v>493</v>
      </c>
      <c r="K51" s="1">
        <v>4</v>
      </c>
      <c r="L51" s="1">
        <v>2019</v>
      </c>
      <c r="M51" s="1" t="s">
        <v>187</v>
      </c>
      <c r="N51" s="1" t="s">
        <v>7</v>
      </c>
      <c r="O51" s="1">
        <v>0</v>
      </c>
      <c r="P51" s="1">
        <v>0</v>
      </c>
    </row>
    <row r="52" spans="4:76" ht="11.25" customHeight="1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>
        <v>1</v>
      </c>
      <c r="S52" s="1" t="s">
        <v>17</v>
      </c>
      <c r="T52" s="1" t="s">
        <v>506</v>
      </c>
      <c r="U52" s="1" t="s">
        <v>507</v>
      </c>
      <c r="V52" s="1" t="s">
        <v>492</v>
      </c>
      <c r="W52" s="1" t="s">
        <v>492</v>
      </c>
      <c r="X52" s="1" t="s">
        <v>493</v>
      </c>
      <c r="Y52" s="1" t="s">
        <v>508</v>
      </c>
      <c r="Z52" s="1" t="s">
        <v>509</v>
      </c>
      <c r="AA52" s="1" t="s">
        <v>510</v>
      </c>
      <c r="AB52" s="1" t="s">
        <v>511</v>
      </c>
      <c r="AC52" s="1" t="s">
        <v>492</v>
      </c>
      <c r="AD52" s="1" t="s">
        <v>492</v>
      </c>
      <c r="AE52" s="1" t="s">
        <v>493</v>
      </c>
      <c r="AF52" s="1" t="s">
        <v>508</v>
      </c>
      <c r="AG52" s="1" t="s">
        <v>509</v>
      </c>
    </row>
    <row r="53" spans="4:76" ht="22.5" customHeight="1" thickBot="1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I53" t="s">
        <v>241</v>
      </c>
      <c r="AJ53" t="s">
        <v>205</v>
      </c>
      <c r="AK53" t="s">
        <v>18</v>
      </c>
      <c r="AS53">
        <v>95902.399999999994</v>
      </c>
      <c r="AT53">
        <v>84089.4</v>
      </c>
      <c r="AU53">
        <v>0</v>
      </c>
      <c r="AV53">
        <v>0</v>
      </c>
      <c r="AW53">
        <f>AT53-AV53</f>
        <v>84089.4</v>
      </c>
      <c r="AX53">
        <f>AV53-AT53</f>
        <v>-84089.4</v>
      </c>
      <c r="BA53" t="s">
        <v>545</v>
      </c>
      <c r="BB53">
        <v>84089.4</v>
      </c>
      <c r="BC53" t="s">
        <v>545</v>
      </c>
      <c r="BD53" t="s">
        <v>151</v>
      </c>
      <c r="BE53">
        <v>0</v>
      </c>
      <c r="BI53" t="str">
        <f>AJ53 &amp; BE53</f>
        <v>Займы0</v>
      </c>
      <c r="BX53" t="str">
        <f>AJ53 &amp; AK53</f>
        <v>Займынет</v>
      </c>
    </row>
    <row r="54" spans="4:76" ht="11.25" customHeight="1">
      <c r="D54" s="1">
        <v>2</v>
      </c>
      <c r="E54" s="1" t="s">
        <v>494</v>
      </c>
      <c r="F54" s="1" t="s">
        <v>495</v>
      </c>
      <c r="G54" s="1" t="s">
        <v>496</v>
      </c>
      <c r="H54" s="1" t="s">
        <v>492</v>
      </c>
      <c r="I54" s="1" t="s">
        <v>492</v>
      </c>
      <c r="J54" s="1" t="s">
        <v>493</v>
      </c>
      <c r="K54" s="1">
        <v>4</v>
      </c>
      <c r="L54" s="1">
        <v>2019</v>
      </c>
      <c r="M54" s="1" t="s">
        <v>187</v>
      </c>
      <c r="N54" s="1" t="s">
        <v>5</v>
      </c>
      <c r="O54" s="1">
        <v>0</v>
      </c>
      <c r="P54" s="1">
        <v>0</v>
      </c>
    </row>
    <row r="55" spans="4:76" ht="11.25" customHeight="1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>
        <v>1</v>
      </c>
      <c r="S55" s="1" t="s">
        <v>17</v>
      </c>
      <c r="T55" s="1" t="s">
        <v>512</v>
      </c>
      <c r="U55" s="1" t="s">
        <v>507</v>
      </c>
      <c r="V55" s="1" t="s">
        <v>492</v>
      </c>
      <c r="W55" s="1" t="s">
        <v>492</v>
      </c>
      <c r="X55" s="1" t="s">
        <v>493</v>
      </c>
      <c r="Y55" s="1" t="s">
        <v>508</v>
      </c>
      <c r="Z55" s="1" t="s">
        <v>509</v>
      </c>
      <c r="AA55" s="1" t="s">
        <v>513</v>
      </c>
      <c r="AB55" s="1" t="s">
        <v>514</v>
      </c>
      <c r="AC55" s="1" t="s">
        <v>492</v>
      </c>
      <c r="AD55" s="1" t="s">
        <v>492</v>
      </c>
      <c r="AE55" s="1" t="s">
        <v>493</v>
      </c>
      <c r="AF55" s="1" t="s">
        <v>508</v>
      </c>
      <c r="AG55" s="1" t="s">
        <v>509</v>
      </c>
    </row>
    <row r="56" spans="4:76" ht="66" customHeight="1" thickBot="1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I56" t="s">
        <v>241</v>
      </c>
      <c r="AJ56" t="s">
        <v>205</v>
      </c>
      <c r="AK56" t="s">
        <v>18</v>
      </c>
      <c r="AS56">
        <v>54085.3</v>
      </c>
      <c r="AT56">
        <v>23246</v>
      </c>
      <c r="AU56">
        <v>0</v>
      </c>
      <c r="AV56">
        <v>0</v>
      </c>
      <c r="AW56">
        <f>AT56-AV56</f>
        <v>23246</v>
      </c>
      <c r="AX56">
        <f>AV56-AT56</f>
        <v>-23246</v>
      </c>
      <c r="BA56" t="s">
        <v>545</v>
      </c>
      <c r="BB56">
        <v>23246</v>
      </c>
      <c r="BC56" t="s">
        <v>545</v>
      </c>
      <c r="BD56" t="s">
        <v>151</v>
      </c>
      <c r="BE56">
        <v>0</v>
      </c>
      <c r="BI56" t="str">
        <f>AJ56 &amp; BE56</f>
        <v>Займы0</v>
      </c>
      <c r="BX56" t="str">
        <f>AJ56 &amp; AK56</f>
        <v>Займынет</v>
      </c>
    </row>
    <row r="57" spans="4:76" ht="11.25" customHeight="1">
      <c r="D57" s="1">
        <v>3</v>
      </c>
      <c r="E57" s="1" t="s">
        <v>497</v>
      </c>
      <c r="F57" s="1"/>
      <c r="G57" s="1" t="s">
        <v>498</v>
      </c>
      <c r="H57" s="1" t="s">
        <v>492</v>
      </c>
      <c r="I57" s="1" t="s">
        <v>492</v>
      </c>
      <c r="J57" s="1" t="s">
        <v>493</v>
      </c>
      <c r="K57" s="1">
        <v>5</v>
      </c>
      <c r="L57" s="1">
        <v>2019</v>
      </c>
      <c r="M57" s="1" t="s">
        <v>186</v>
      </c>
      <c r="N57" s="1" t="s">
        <v>3</v>
      </c>
      <c r="O57" s="1">
        <v>0</v>
      </c>
      <c r="P57" s="1">
        <v>0</v>
      </c>
    </row>
    <row r="58" spans="4:76" ht="11.25" customHeight="1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>
        <v>1</v>
      </c>
      <c r="S58" s="1" t="s">
        <v>515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4:76" ht="54" customHeight="1" thickBot="1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I59" t="s">
        <v>241</v>
      </c>
      <c r="AJ59" t="s">
        <v>205</v>
      </c>
      <c r="AK59" t="s">
        <v>18</v>
      </c>
      <c r="AS59">
        <v>5726.6</v>
      </c>
      <c r="AT59">
        <v>5726.6</v>
      </c>
      <c r="AU59">
        <v>0</v>
      </c>
      <c r="AV59">
        <v>0</v>
      </c>
      <c r="AW59">
        <f>AT59-AV59</f>
        <v>5726.6</v>
      </c>
      <c r="AX59">
        <f>AV59-AT59</f>
        <v>-5726.6</v>
      </c>
      <c r="BA59" t="s">
        <v>545</v>
      </c>
      <c r="BB59">
        <v>5726.6</v>
      </c>
      <c r="BC59" t="s">
        <v>545</v>
      </c>
      <c r="BD59" t="s">
        <v>151</v>
      </c>
      <c r="BE59">
        <v>0</v>
      </c>
      <c r="BI59" t="str">
        <f>AJ59 &amp; BE59</f>
        <v>Займы0</v>
      </c>
      <c r="BX59" t="str">
        <f>AJ59 &amp; AK59</f>
        <v>Займынет</v>
      </c>
    </row>
    <row r="60" spans="4:76" ht="11.25" customHeight="1">
      <c r="D60" s="1">
        <v>4</v>
      </c>
      <c r="E60" s="1" t="s">
        <v>499</v>
      </c>
      <c r="F60" s="1"/>
      <c r="G60" s="1" t="s">
        <v>500</v>
      </c>
      <c r="H60" s="1" t="s">
        <v>492</v>
      </c>
      <c r="I60" s="1" t="s">
        <v>492</v>
      </c>
      <c r="J60" s="1" t="s">
        <v>493</v>
      </c>
      <c r="K60" s="1">
        <v>2</v>
      </c>
      <c r="L60" s="1">
        <v>2017</v>
      </c>
      <c r="M60" s="1" t="s">
        <v>187</v>
      </c>
      <c r="N60" s="1" t="s">
        <v>7</v>
      </c>
      <c r="O60" s="1">
        <v>0</v>
      </c>
      <c r="P60" s="1">
        <v>0</v>
      </c>
    </row>
    <row r="61" spans="4:76" ht="11.25" customHeight="1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>
        <v>1</v>
      </c>
      <c r="S61" s="1" t="s">
        <v>515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4:76" ht="21.75" customHeight="1" thickBot="1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I62" t="s">
        <v>241</v>
      </c>
      <c r="AJ62" t="s">
        <v>205</v>
      </c>
      <c r="AK62" t="s">
        <v>18</v>
      </c>
      <c r="AS62">
        <v>65088.800000000003</v>
      </c>
      <c r="AT62">
        <v>0</v>
      </c>
      <c r="AU62">
        <v>0</v>
      </c>
      <c r="AV62">
        <v>0</v>
      </c>
      <c r="AW62">
        <f>AT62-AV62</f>
        <v>0</v>
      </c>
      <c r="AX62">
        <f>AV62-AT62</f>
        <v>0</v>
      </c>
      <c r="BD62" t="s">
        <v>151</v>
      </c>
      <c r="BE62">
        <v>0</v>
      </c>
      <c r="BI62" t="str">
        <f>AJ62 &amp; BE62</f>
        <v>Займы0</v>
      </c>
      <c r="BX62" t="str">
        <f>AJ62 &amp; AK62</f>
        <v>Займынет</v>
      </c>
    </row>
    <row r="63" spans="4:76" ht="11.25" customHeight="1">
      <c r="D63" s="1">
        <v>5</v>
      </c>
      <c r="E63" s="1" t="s">
        <v>501</v>
      </c>
      <c r="F63" s="1" t="s">
        <v>502</v>
      </c>
      <c r="G63" s="1" t="s">
        <v>503</v>
      </c>
      <c r="H63" s="1" t="s">
        <v>492</v>
      </c>
      <c r="I63" s="1" t="s">
        <v>492</v>
      </c>
      <c r="J63" s="1" t="s">
        <v>493</v>
      </c>
      <c r="K63" s="1">
        <v>4</v>
      </c>
      <c r="L63" s="1">
        <v>2019</v>
      </c>
      <c r="M63" s="1" t="s">
        <v>185</v>
      </c>
      <c r="N63" s="1" t="s">
        <v>4</v>
      </c>
      <c r="O63" s="1">
        <v>0</v>
      </c>
      <c r="P63" s="1">
        <v>0</v>
      </c>
    </row>
    <row r="64" spans="4:76" ht="11.25" customHeight="1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>
        <v>1</v>
      </c>
      <c r="S64" s="1" t="s">
        <v>17</v>
      </c>
      <c r="T64" s="1" t="s">
        <v>516</v>
      </c>
      <c r="U64" s="1" t="s">
        <v>507</v>
      </c>
      <c r="V64" s="1" t="s">
        <v>492</v>
      </c>
      <c r="W64" s="1" t="s">
        <v>492</v>
      </c>
      <c r="X64" s="1" t="s">
        <v>493</v>
      </c>
      <c r="Y64" s="1" t="s">
        <v>508</v>
      </c>
      <c r="Z64" s="1" t="s">
        <v>509</v>
      </c>
      <c r="AA64" s="1" t="s">
        <v>517</v>
      </c>
      <c r="AB64" s="1" t="s">
        <v>518</v>
      </c>
      <c r="AC64" s="1" t="s">
        <v>492</v>
      </c>
      <c r="AD64" s="1" t="s">
        <v>492</v>
      </c>
      <c r="AE64" s="1" t="s">
        <v>493</v>
      </c>
      <c r="AF64" s="1" t="s">
        <v>508</v>
      </c>
      <c r="AG64" s="1" t="s">
        <v>509</v>
      </c>
    </row>
    <row r="65" spans="4:76" ht="22.5" customHeight="1" thickBot="1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I65" t="s">
        <v>241</v>
      </c>
      <c r="AJ65" t="s">
        <v>205</v>
      </c>
      <c r="AK65" t="s">
        <v>18</v>
      </c>
      <c r="AS65">
        <v>42472.9</v>
      </c>
      <c r="AT65">
        <v>15922.9</v>
      </c>
      <c r="AU65">
        <v>0</v>
      </c>
      <c r="AV65">
        <v>0</v>
      </c>
      <c r="AW65">
        <f>AT65-AV65</f>
        <v>15922.9</v>
      </c>
      <c r="AX65">
        <f>AV65-AT65</f>
        <v>-15922.9</v>
      </c>
      <c r="BA65" t="s">
        <v>545</v>
      </c>
      <c r="BB65">
        <v>15922.9</v>
      </c>
      <c r="BC65" t="s">
        <v>545</v>
      </c>
      <c r="BD65" t="s">
        <v>151</v>
      </c>
      <c r="BE65">
        <v>0</v>
      </c>
      <c r="BI65" t="str">
        <f>AJ65 &amp; BE65</f>
        <v>Займы0</v>
      </c>
      <c r="BX65" t="str">
        <f>AJ65 &amp; AK65</f>
        <v>Займынет</v>
      </c>
    </row>
    <row r="66" spans="4:76" ht="11.25" customHeight="1">
      <c r="D66" s="1">
        <v>6</v>
      </c>
      <c r="E66" s="1" t="s">
        <v>501</v>
      </c>
      <c r="F66" s="1" t="s">
        <v>502</v>
      </c>
      <c r="G66" s="1" t="s">
        <v>504</v>
      </c>
      <c r="H66" s="1" t="s">
        <v>492</v>
      </c>
      <c r="I66" s="1" t="s">
        <v>492</v>
      </c>
      <c r="J66" s="1" t="s">
        <v>493</v>
      </c>
      <c r="K66" s="1">
        <v>5</v>
      </c>
      <c r="L66" s="1">
        <v>2020</v>
      </c>
      <c r="M66" s="1" t="s">
        <v>186</v>
      </c>
      <c r="N66" s="1" t="s">
        <v>3</v>
      </c>
      <c r="O66" s="1">
        <v>0</v>
      </c>
      <c r="P66" s="1">
        <v>0</v>
      </c>
    </row>
    <row r="67" spans="4:76" ht="11.25" customHeight="1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>
        <v>1</v>
      </c>
      <c r="S67" s="1" t="s">
        <v>17</v>
      </c>
      <c r="T67" s="1" t="s">
        <v>519</v>
      </c>
      <c r="U67" s="1" t="s">
        <v>507</v>
      </c>
      <c r="V67" s="1" t="s">
        <v>492</v>
      </c>
      <c r="W67" s="1" t="s">
        <v>492</v>
      </c>
      <c r="X67" s="1" t="s">
        <v>493</v>
      </c>
      <c r="Y67" s="1" t="s">
        <v>508</v>
      </c>
      <c r="Z67" s="1" t="s">
        <v>509</v>
      </c>
      <c r="AA67" s="1" t="s">
        <v>520</v>
      </c>
      <c r="AB67" s="1" t="s">
        <v>521</v>
      </c>
      <c r="AC67" s="1" t="s">
        <v>492</v>
      </c>
      <c r="AD67" s="1" t="s">
        <v>492</v>
      </c>
      <c r="AE67" s="1" t="s">
        <v>493</v>
      </c>
      <c r="AF67" s="1" t="s">
        <v>508</v>
      </c>
      <c r="AG67" s="1" t="s">
        <v>509</v>
      </c>
    </row>
    <row r="68" spans="4:76" ht="15" customHeight="1" thickBot="1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I68" t="s">
        <v>241</v>
      </c>
      <c r="AJ68" t="s">
        <v>205</v>
      </c>
      <c r="AK68" t="s">
        <v>18</v>
      </c>
      <c r="AS68">
        <v>42472.9</v>
      </c>
      <c r="AT68">
        <v>0</v>
      </c>
      <c r="AU68">
        <v>0</v>
      </c>
      <c r="AV68">
        <v>0</v>
      </c>
      <c r="AW68">
        <f>AT68-AV68</f>
        <v>0</v>
      </c>
      <c r="AX68">
        <f>AV68-AT68</f>
        <v>0</v>
      </c>
      <c r="BD68" t="s">
        <v>151</v>
      </c>
      <c r="BE68">
        <v>0</v>
      </c>
      <c r="BI68" t="str">
        <f>AJ68 &amp; BE68</f>
        <v>Займы0</v>
      </c>
      <c r="BX68" t="str">
        <f>AJ68 &amp; AK68</f>
        <v>Займынет</v>
      </c>
    </row>
    <row r="69" spans="4:76" ht="11.25" customHeight="1">
      <c r="D69" s="1">
        <v>7</v>
      </c>
      <c r="E69" s="1" t="s">
        <v>490</v>
      </c>
      <c r="F69" s="1"/>
      <c r="G69" s="1" t="s">
        <v>505</v>
      </c>
      <c r="H69" s="1" t="s">
        <v>492</v>
      </c>
      <c r="I69" s="1" t="s">
        <v>492</v>
      </c>
      <c r="J69" s="1" t="s">
        <v>493</v>
      </c>
      <c r="K69" s="1">
        <v>5</v>
      </c>
      <c r="L69" s="1">
        <v>2020</v>
      </c>
      <c r="M69" s="1" t="s">
        <v>187</v>
      </c>
      <c r="N69" s="1" t="s">
        <v>3</v>
      </c>
      <c r="O69" s="1">
        <v>0</v>
      </c>
      <c r="P69" s="1">
        <v>0</v>
      </c>
    </row>
    <row r="70" spans="4:76" ht="11.25" customHeight="1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>
        <v>1</v>
      </c>
      <c r="S70" s="1" t="s">
        <v>515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4:76" ht="15" customHeight="1" thickBot="1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I71" t="s">
        <v>241</v>
      </c>
      <c r="AJ71" t="s">
        <v>205</v>
      </c>
      <c r="AK71" t="s">
        <v>18</v>
      </c>
      <c r="AS71">
        <v>163328.9</v>
      </c>
      <c r="AT71">
        <v>0</v>
      </c>
      <c r="AU71">
        <v>0</v>
      </c>
      <c r="AV71">
        <v>0</v>
      </c>
      <c r="AW71">
        <f>AT71-AV71</f>
        <v>0</v>
      </c>
      <c r="AX71">
        <f>AV71-AT71</f>
        <v>0</v>
      </c>
      <c r="BD71" t="s">
        <v>151</v>
      </c>
      <c r="BE71">
        <v>0</v>
      </c>
      <c r="BI71" t="str">
        <f>AJ71 &amp; BE71</f>
        <v>Займы0</v>
      </c>
      <c r="BX71" t="str">
        <f>AJ71 &amp; AK71</f>
        <v>Займынет</v>
      </c>
    </row>
    <row r="73" spans="4:76" ht="15.75" customHeight="1"/>
    <row r="74" spans="4:76" ht="15" customHeight="1">
      <c r="D74" t="s">
        <v>161</v>
      </c>
    </row>
    <row r="75" spans="4:76" ht="24" customHeight="1">
      <c r="D75" s="1" t="s">
        <v>33</v>
      </c>
      <c r="E75" s="1" t="s">
        <v>191</v>
      </c>
      <c r="F75" s="1" t="s">
        <v>192</v>
      </c>
      <c r="G75" s="1" t="s">
        <v>160</v>
      </c>
      <c r="H75" s="1" t="s">
        <v>265</v>
      </c>
      <c r="I75" s="1"/>
      <c r="J75" s="1"/>
      <c r="K75" s="1" t="s">
        <v>230</v>
      </c>
      <c r="L75" s="1" t="s">
        <v>239</v>
      </c>
      <c r="M75" s="1" t="s">
        <v>282</v>
      </c>
      <c r="N75" s="1"/>
      <c r="O75" s="1" t="s">
        <v>240</v>
      </c>
      <c r="P75" s="1"/>
      <c r="R75" s="1" t="s">
        <v>266</v>
      </c>
      <c r="S75" s="1" t="s">
        <v>250</v>
      </c>
      <c r="T75" s="1" t="s">
        <v>259</v>
      </c>
      <c r="U75" s="1" t="s">
        <v>260</v>
      </c>
      <c r="V75" s="1" t="s">
        <v>261</v>
      </c>
      <c r="W75" s="1"/>
      <c r="X75" s="1"/>
      <c r="Y75" s="1"/>
      <c r="Z75" s="1"/>
      <c r="AA75" s="1"/>
      <c r="AB75" s="1"/>
      <c r="AC75" s="1" t="s">
        <v>265</v>
      </c>
      <c r="AD75" s="1"/>
      <c r="AE75" s="1"/>
      <c r="AF75" s="1"/>
      <c r="AG75" s="1"/>
      <c r="AI75" s="1" t="s">
        <v>267</v>
      </c>
      <c r="AJ75" s="1" t="s">
        <v>158</v>
      </c>
      <c r="AK75" s="1" t="s">
        <v>312</v>
      </c>
      <c r="AL75" s="1" t="s">
        <v>313</v>
      </c>
      <c r="AM75" s="1" t="s">
        <v>314</v>
      </c>
      <c r="AN75" s="1" t="s">
        <v>315</v>
      </c>
      <c r="AO75" s="1" t="s">
        <v>316</v>
      </c>
      <c r="AP75" s="1" t="s">
        <v>317</v>
      </c>
      <c r="AQ75" s="1" t="s">
        <v>318</v>
      </c>
      <c r="AR75" s="1" t="s">
        <v>319</v>
      </c>
      <c r="AS75" s="1" t="s">
        <v>279</v>
      </c>
      <c r="AT75" s="1" t="s">
        <v>326</v>
      </c>
      <c r="AU75" s="1" t="s">
        <v>324</v>
      </c>
      <c r="AV75" s="1" t="s">
        <v>325</v>
      </c>
      <c r="AW75" s="1" t="s">
        <v>290</v>
      </c>
      <c r="AX75" s="1" t="s">
        <v>291</v>
      </c>
      <c r="AY75" s="1" t="s">
        <v>296</v>
      </c>
      <c r="AZ75" s="1"/>
      <c r="BA75" s="1"/>
      <c r="BB75" s="1"/>
      <c r="BC75" s="1" t="s">
        <v>299</v>
      </c>
      <c r="BD75" s="1"/>
    </row>
    <row r="76" spans="4:76">
      <c r="D76" s="1"/>
      <c r="E76" s="1"/>
      <c r="F76" s="1"/>
      <c r="G76" s="1"/>
      <c r="H76" t="s">
        <v>154</v>
      </c>
      <c r="I76" t="s">
        <v>155</v>
      </c>
      <c r="J76" t="s">
        <v>156</v>
      </c>
      <c r="K76" s="1"/>
      <c r="L76" s="1"/>
      <c r="M76" t="s">
        <v>283</v>
      </c>
      <c r="N76" t="s">
        <v>284</v>
      </c>
      <c r="O76" t="s">
        <v>257</v>
      </c>
      <c r="P76" t="s">
        <v>285</v>
      </c>
      <c r="R76" s="1"/>
      <c r="S76" s="1"/>
      <c r="T76" s="1"/>
      <c r="U76" s="1"/>
      <c r="V76" t="s">
        <v>154</v>
      </c>
      <c r="W76" t="s">
        <v>155</v>
      </c>
      <c r="X76" t="s">
        <v>156</v>
      </c>
      <c r="Y76" t="s">
        <v>262</v>
      </c>
      <c r="Z76" t="s">
        <v>156</v>
      </c>
      <c r="AA76" t="s">
        <v>263</v>
      </c>
      <c r="AB76" t="s">
        <v>264</v>
      </c>
      <c r="AC76" t="s">
        <v>154</v>
      </c>
      <c r="AD76" t="s">
        <v>155</v>
      </c>
      <c r="AE76" t="s">
        <v>156</v>
      </c>
      <c r="AF76" t="s">
        <v>262</v>
      </c>
      <c r="AG76" t="s">
        <v>156</v>
      </c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t="s">
        <v>294</v>
      </c>
      <c r="AZ76" t="s">
        <v>295</v>
      </c>
      <c r="BA76" t="s">
        <v>297</v>
      </c>
      <c r="BB76" t="s">
        <v>298</v>
      </c>
      <c r="BC76" t="s">
        <v>299</v>
      </c>
      <c r="BD76" t="s">
        <v>300</v>
      </c>
    </row>
    <row r="77" spans="4:76" ht="12.75" customHeight="1">
      <c r="G77" t="s">
        <v>138</v>
      </c>
      <c r="AJ77" t="s">
        <v>138</v>
      </c>
      <c r="AS77">
        <f>SUMIF($BE78:$BE154,"&lt;&gt;1",AS78:AS154)</f>
        <v>710921.20000000007</v>
      </c>
      <c r="AT77">
        <f>SUMIF($BE78:$BE154,"&lt;&gt;1",AT78:AT154)</f>
        <v>112179.59999999999</v>
      </c>
      <c r="AU77">
        <f>SUMIF($BE78:$BE154,"&lt;&gt;1",AU78:AU154)</f>
        <v>0</v>
      </c>
      <c r="AV77">
        <f>SUMIF($BE78:$BE154,"&lt;&gt;1",AV78:AV154)</f>
        <v>0</v>
      </c>
      <c r="AW77">
        <f>SUMIF($BE78:$BE154,"&lt;&gt;1",AW78:AW154)</f>
        <v>112179.59999999999</v>
      </c>
    </row>
    <row r="78" spans="4:76" ht="11.25" hidden="1" customHeight="1">
      <c r="D78">
        <v>0</v>
      </c>
    </row>
    <row r="79" spans="4:76" ht="11.25" customHeight="1">
      <c r="D79" s="1">
        <v>1</v>
      </c>
      <c r="E79" s="1" t="s">
        <v>499</v>
      </c>
      <c r="F79" s="1"/>
      <c r="G79" s="1" t="s">
        <v>522</v>
      </c>
      <c r="H79" s="1" t="s">
        <v>492</v>
      </c>
      <c r="I79" s="1" t="s">
        <v>492</v>
      </c>
      <c r="J79" s="1" t="s">
        <v>493</v>
      </c>
      <c r="K79" s="1">
        <v>2</v>
      </c>
      <c r="L79" s="1">
        <v>2017</v>
      </c>
      <c r="M79" s="1" t="s">
        <v>187</v>
      </c>
      <c r="N79" s="1" t="s">
        <v>7</v>
      </c>
      <c r="O79" s="1">
        <v>0</v>
      </c>
      <c r="P79" s="1">
        <v>0</v>
      </c>
    </row>
    <row r="80" spans="4:76" ht="11.25" customHeight="1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>
        <v>1</v>
      </c>
      <c r="S80" s="1" t="s">
        <v>17</v>
      </c>
      <c r="T80" s="1" t="s">
        <v>506</v>
      </c>
      <c r="U80" s="1" t="s">
        <v>507</v>
      </c>
      <c r="V80" s="1" t="s">
        <v>492</v>
      </c>
      <c r="W80" s="1" t="s">
        <v>492</v>
      </c>
      <c r="X80" s="1" t="s">
        <v>493</v>
      </c>
      <c r="Y80" s="1" t="s">
        <v>508</v>
      </c>
      <c r="Z80" s="1" t="s">
        <v>509</v>
      </c>
      <c r="AA80" s="1" t="s">
        <v>510</v>
      </c>
      <c r="AB80" s="1" t="s">
        <v>511</v>
      </c>
      <c r="AC80" s="1" t="s">
        <v>492</v>
      </c>
      <c r="AD80" s="1" t="s">
        <v>492</v>
      </c>
      <c r="AE80" s="1" t="s">
        <v>493</v>
      </c>
      <c r="AF80" s="1" t="s">
        <v>508</v>
      </c>
      <c r="AG80" s="1" t="s">
        <v>509</v>
      </c>
    </row>
    <row r="81" spans="4:76" ht="15" customHeight="1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I81" t="s">
        <v>241</v>
      </c>
      <c r="AJ81" t="s">
        <v>205</v>
      </c>
      <c r="AK81" t="s">
        <v>18</v>
      </c>
      <c r="AS81">
        <v>40164.300000000003</v>
      </c>
      <c r="AT81">
        <v>0</v>
      </c>
      <c r="AU81">
        <v>0</v>
      </c>
      <c r="AV81">
        <v>0</v>
      </c>
      <c r="AW81">
        <f>AT81-AV81</f>
        <v>0</v>
      </c>
      <c r="AX81">
        <f>AV81-AT81</f>
        <v>0</v>
      </c>
      <c r="BD81" t="s">
        <v>151</v>
      </c>
      <c r="BE81">
        <v>0</v>
      </c>
      <c r="BI81" t="str">
        <f>AJ81 &amp; BE81</f>
        <v>Займы0</v>
      </c>
      <c r="BX81" t="str">
        <f>AJ81 &amp; AK81</f>
        <v>Займынет</v>
      </c>
    </row>
    <row r="82" spans="4:76" ht="15" customHeight="1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I82" t="s">
        <v>115</v>
      </c>
      <c r="AJ82" t="s">
        <v>198</v>
      </c>
      <c r="AK82" t="s">
        <v>18</v>
      </c>
      <c r="AS82">
        <v>25337.360000000001</v>
      </c>
      <c r="AT82">
        <v>0</v>
      </c>
      <c r="AU82">
        <v>0</v>
      </c>
      <c r="AV82">
        <v>0</v>
      </c>
      <c r="AW82">
        <f>AT82-AV82</f>
        <v>0</v>
      </c>
      <c r="AX82">
        <f>AV82-AT82</f>
        <v>0</v>
      </c>
      <c r="BD82" t="s">
        <v>151</v>
      </c>
      <c r="BE82">
        <v>0</v>
      </c>
      <c r="BI82" t="str">
        <f>AJ82 &amp; BE82</f>
        <v>Амортизационные отчисления0</v>
      </c>
      <c r="BX82" t="str">
        <f>AJ82 &amp; AK82</f>
        <v>Амортизационные отчислениянет</v>
      </c>
    </row>
    <row r="83" spans="4:76" ht="15" customHeight="1" thickBot="1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I83" t="s">
        <v>116</v>
      </c>
      <c r="AJ83" t="s">
        <v>217</v>
      </c>
      <c r="AK83" t="s">
        <v>18</v>
      </c>
      <c r="AS83">
        <v>14010.34</v>
      </c>
      <c r="AT83">
        <v>0</v>
      </c>
      <c r="AU83">
        <v>0</v>
      </c>
      <c r="AV83">
        <v>0</v>
      </c>
      <c r="AW83">
        <f>AT83-AV83</f>
        <v>0</v>
      </c>
      <c r="AX83">
        <f>AV83-AT83</f>
        <v>0</v>
      </c>
      <c r="BD83" t="s">
        <v>151</v>
      </c>
      <c r="BE83">
        <v>0</v>
      </c>
      <c r="BI83" t="str">
        <f>AJ83 &amp; BE83</f>
        <v>Прибыль направляемая на инвестиции0</v>
      </c>
      <c r="BX83" t="str">
        <f>AJ83 &amp; AK83</f>
        <v>Прибыль направляемая на инвестициинет</v>
      </c>
    </row>
    <row r="84" spans="4:76" ht="11.25" customHeight="1">
      <c r="D84" s="1">
        <v>2</v>
      </c>
      <c r="E84" s="1" t="s">
        <v>499</v>
      </c>
      <c r="F84" s="1"/>
      <c r="G84" s="1" t="s">
        <v>523</v>
      </c>
      <c r="H84" s="1" t="s">
        <v>492</v>
      </c>
      <c r="I84" s="1" t="s">
        <v>492</v>
      </c>
      <c r="J84" s="1" t="s">
        <v>493</v>
      </c>
      <c r="K84" s="1">
        <v>6</v>
      </c>
      <c r="L84" s="1">
        <v>2021</v>
      </c>
      <c r="M84" s="1" t="s">
        <v>186</v>
      </c>
      <c r="N84" s="1" t="s">
        <v>4</v>
      </c>
      <c r="O84" s="1">
        <v>0</v>
      </c>
      <c r="P84" s="1">
        <v>0</v>
      </c>
    </row>
    <row r="85" spans="4:76" ht="11.25" customHeight="1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>
        <v>1</v>
      </c>
      <c r="S85" s="1" t="s">
        <v>17</v>
      </c>
      <c r="T85" s="1" t="s">
        <v>539</v>
      </c>
      <c r="U85" s="1" t="s">
        <v>507</v>
      </c>
      <c r="V85" s="1" t="s">
        <v>492</v>
      </c>
      <c r="W85" s="1" t="s">
        <v>492</v>
      </c>
      <c r="X85" s="1" t="s">
        <v>493</v>
      </c>
      <c r="Y85" s="1" t="s">
        <v>508</v>
      </c>
      <c r="Z85" s="1" t="s">
        <v>509</v>
      </c>
      <c r="AA85" s="1" t="s">
        <v>540</v>
      </c>
      <c r="AB85" s="1" t="s">
        <v>241</v>
      </c>
      <c r="AC85" s="1" t="s">
        <v>492</v>
      </c>
      <c r="AD85" s="1" t="s">
        <v>492</v>
      </c>
      <c r="AE85" s="1" t="s">
        <v>493</v>
      </c>
      <c r="AF85" s="1" t="s">
        <v>508</v>
      </c>
      <c r="AG85" s="1" t="s">
        <v>509</v>
      </c>
    </row>
    <row r="86" spans="4:76" ht="19.5" customHeight="1" thickBot="1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I86" t="s">
        <v>241</v>
      </c>
      <c r="AJ86" t="s">
        <v>205</v>
      </c>
      <c r="AK86" t="s">
        <v>18</v>
      </c>
      <c r="AS86">
        <v>170.8</v>
      </c>
      <c r="AT86">
        <v>0</v>
      </c>
      <c r="AU86">
        <v>0</v>
      </c>
      <c r="AV86">
        <v>0</v>
      </c>
      <c r="AW86">
        <f>AT86-AV86</f>
        <v>0</v>
      </c>
      <c r="AX86">
        <f>AV86-AT86</f>
        <v>0</v>
      </c>
      <c r="BD86" t="s">
        <v>151</v>
      </c>
      <c r="BE86">
        <v>0</v>
      </c>
      <c r="BI86" t="str">
        <f>AJ86 &amp; BE86</f>
        <v>Займы0</v>
      </c>
      <c r="BX86" t="str">
        <f>AJ86 &amp; AK86</f>
        <v>Займынет</v>
      </c>
    </row>
    <row r="87" spans="4:76" ht="11.25" customHeight="1">
      <c r="D87" s="1">
        <v>3</v>
      </c>
      <c r="E87" s="1" t="s">
        <v>501</v>
      </c>
      <c r="F87" s="1" t="s">
        <v>524</v>
      </c>
      <c r="G87" s="1" t="s">
        <v>525</v>
      </c>
      <c r="H87" s="1" t="s">
        <v>492</v>
      </c>
      <c r="I87" s="1" t="s">
        <v>492</v>
      </c>
      <c r="J87" s="1" t="s">
        <v>493</v>
      </c>
      <c r="K87" s="1">
        <v>3</v>
      </c>
      <c r="L87" s="1">
        <v>2018</v>
      </c>
      <c r="M87" s="1" t="s">
        <v>185</v>
      </c>
      <c r="N87" s="1" t="s">
        <v>4</v>
      </c>
      <c r="O87" s="1">
        <v>0</v>
      </c>
      <c r="P87" s="1">
        <v>0</v>
      </c>
    </row>
    <row r="88" spans="4:76" ht="11.25" customHeight="1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>
        <v>1</v>
      </c>
      <c r="S88" s="1" t="s">
        <v>17</v>
      </c>
      <c r="T88" s="1" t="s">
        <v>539</v>
      </c>
      <c r="U88" s="1" t="s">
        <v>507</v>
      </c>
      <c r="V88" s="1" t="s">
        <v>492</v>
      </c>
      <c r="W88" s="1" t="s">
        <v>492</v>
      </c>
      <c r="X88" s="1" t="s">
        <v>493</v>
      </c>
      <c r="Y88" s="1" t="s">
        <v>508</v>
      </c>
      <c r="Z88" s="1" t="s">
        <v>509</v>
      </c>
      <c r="AA88" s="1" t="s">
        <v>540</v>
      </c>
      <c r="AB88" s="1" t="s">
        <v>241</v>
      </c>
      <c r="AC88" s="1" t="s">
        <v>492</v>
      </c>
      <c r="AD88" s="1" t="s">
        <v>492</v>
      </c>
      <c r="AE88" s="1" t="s">
        <v>493</v>
      </c>
      <c r="AF88" s="1" t="s">
        <v>508</v>
      </c>
      <c r="AG88" s="1" t="s">
        <v>509</v>
      </c>
    </row>
    <row r="89" spans="4:76" ht="15" customHeight="1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I89" t="s">
        <v>241</v>
      </c>
      <c r="AJ89" t="s">
        <v>200</v>
      </c>
      <c r="AK89" t="s">
        <v>18</v>
      </c>
      <c r="AS89">
        <v>4808.3999999999996</v>
      </c>
      <c r="AT89">
        <v>0</v>
      </c>
      <c r="AU89">
        <v>0</v>
      </c>
      <c r="AV89">
        <v>0</v>
      </c>
      <c r="AW89">
        <f>AT89-AV89</f>
        <v>0</v>
      </c>
      <c r="AX89">
        <f>AV89-AT89</f>
        <v>0</v>
      </c>
      <c r="BD89" t="s">
        <v>151</v>
      </c>
      <c r="BE89">
        <v>0</v>
      </c>
      <c r="BI89" t="str">
        <f>AJ89 &amp; BE89</f>
        <v>Прочие собственные средства0</v>
      </c>
      <c r="BX89" t="str">
        <f>AJ89 &amp; AK89</f>
        <v>Прочие собственные средстванет</v>
      </c>
    </row>
    <row r="90" spans="4:76" ht="15" customHeight="1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I90" t="s">
        <v>115</v>
      </c>
      <c r="AJ90" t="s">
        <v>205</v>
      </c>
      <c r="AK90" t="s">
        <v>18</v>
      </c>
      <c r="AS90">
        <v>84693.6</v>
      </c>
      <c r="AT90">
        <v>0</v>
      </c>
      <c r="AU90">
        <v>0</v>
      </c>
      <c r="AV90">
        <v>0</v>
      </c>
      <c r="AW90">
        <f>AT90-AV90</f>
        <v>0</v>
      </c>
      <c r="AX90">
        <f>AV90-AT90</f>
        <v>0</v>
      </c>
      <c r="BD90" t="s">
        <v>151</v>
      </c>
      <c r="BE90">
        <v>0</v>
      </c>
      <c r="BI90" t="str">
        <f>AJ90 &amp; BE90</f>
        <v>Займы0</v>
      </c>
      <c r="BX90" t="str">
        <f>AJ90 &amp; AK90</f>
        <v>Займынет</v>
      </c>
    </row>
    <row r="91" spans="4:76" ht="15" customHeight="1" thickBot="1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I91" t="s">
        <v>116</v>
      </c>
      <c r="AJ91" t="s">
        <v>198</v>
      </c>
      <c r="AK91" t="s">
        <v>18</v>
      </c>
      <c r="AS91">
        <v>11224</v>
      </c>
      <c r="AT91">
        <v>0</v>
      </c>
      <c r="AU91">
        <v>0</v>
      </c>
      <c r="AV91">
        <v>0</v>
      </c>
      <c r="AW91">
        <f>AT91-AV91</f>
        <v>0</v>
      </c>
      <c r="AX91">
        <f>AV91-AT91</f>
        <v>0</v>
      </c>
      <c r="BD91" t="s">
        <v>151</v>
      </c>
      <c r="BE91">
        <v>0</v>
      </c>
      <c r="BI91" t="str">
        <f>AJ91 &amp; BE91</f>
        <v>Амортизационные отчисления0</v>
      </c>
      <c r="BX91" t="str">
        <f>AJ91 &amp; AK91</f>
        <v>Амортизационные отчислениянет</v>
      </c>
    </row>
    <row r="92" spans="4:76" ht="11.25" customHeight="1">
      <c r="D92" s="1">
        <v>4</v>
      </c>
      <c r="E92" s="1" t="s">
        <v>501</v>
      </c>
      <c r="F92" s="1" t="s">
        <v>524</v>
      </c>
      <c r="G92" s="1" t="s">
        <v>526</v>
      </c>
      <c r="H92" s="1" t="s">
        <v>492</v>
      </c>
      <c r="I92" s="1" t="s">
        <v>492</v>
      </c>
      <c r="J92" s="1" t="s">
        <v>493</v>
      </c>
      <c r="K92" s="1">
        <v>13</v>
      </c>
      <c r="L92" s="1">
        <v>2023</v>
      </c>
      <c r="M92" s="1" t="s">
        <v>187</v>
      </c>
      <c r="N92" s="1" t="s">
        <v>6</v>
      </c>
      <c r="O92" s="1">
        <v>0</v>
      </c>
      <c r="P92" s="1">
        <v>0</v>
      </c>
    </row>
    <row r="93" spans="4:76" ht="11.25" customHeight="1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>
        <v>1</v>
      </c>
      <c r="S93" s="1" t="s">
        <v>17</v>
      </c>
      <c r="T93" s="1" t="s">
        <v>541</v>
      </c>
      <c r="U93" s="1" t="s">
        <v>507</v>
      </c>
      <c r="V93" s="1" t="s">
        <v>492</v>
      </c>
      <c r="W93" s="1" t="s">
        <v>492</v>
      </c>
      <c r="X93" s="1" t="s">
        <v>493</v>
      </c>
      <c r="Y93" s="1" t="s">
        <v>508</v>
      </c>
      <c r="Z93" s="1" t="s">
        <v>509</v>
      </c>
      <c r="AA93" s="1" t="s">
        <v>542</v>
      </c>
      <c r="AB93" s="1" t="s">
        <v>543</v>
      </c>
      <c r="AC93" s="1" t="s">
        <v>492</v>
      </c>
      <c r="AD93" s="1" t="s">
        <v>492</v>
      </c>
      <c r="AE93" s="1" t="s">
        <v>493</v>
      </c>
      <c r="AF93" s="1" t="s">
        <v>508</v>
      </c>
      <c r="AG93" s="1" t="s">
        <v>509</v>
      </c>
    </row>
    <row r="94" spans="4:76" ht="15" customHeight="1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I94" t="s">
        <v>241</v>
      </c>
      <c r="AJ94" t="s">
        <v>205</v>
      </c>
      <c r="AK94" t="s">
        <v>18</v>
      </c>
      <c r="AS94">
        <v>701.1</v>
      </c>
      <c r="AT94">
        <v>0</v>
      </c>
      <c r="AU94">
        <v>0</v>
      </c>
      <c r="AV94">
        <v>0</v>
      </c>
      <c r="AW94">
        <f>AT94-AV94</f>
        <v>0</v>
      </c>
      <c r="AX94">
        <f>AV94-AT94</f>
        <v>0</v>
      </c>
      <c r="BD94" t="s">
        <v>151</v>
      </c>
      <c r="BE94">
        <v>0</v>
      </c>
      <c r="BI94" t="str">
        <f>AJ94 &amp; BE94</f>
        <v>Займы0</v>
      </c>
      <c r="BX94" t="str">
        <f>AJ94 &amp; AK94</f>
        <v>Займынет</v>
      </c>
    </row>
    <row r="95" spans="4:76" ht="15" customHeight="1" thickBot="1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I95" t="s">
        <v>115</v>
      </c>
      <c r="AJ95" t="s">
        <v>198</v>
      </c>
      <c r="AK95" t="s">
        <v>18</v>
      </c>
      <c r="AS95">
        <v>701.1</v>
      </c>
      <c r="AT95">
        <v>0</v>
      </c>
      <c r="AU95">
        <v>0</v>
      </c>
      <c r="AV95">
        <v>0</v>
      </c>
      <c r="AW95">
        <f>AT95-AV95</f>
        <v>0</v>
      </c>
      <c r="AX95">
        <f>AV95-AT95</f>
        <v>0</v>
      </c>
      <c r="BD95" t="s">
        <v>151</v>
      </c>
      <c r="BE95">
        <v>0</v>
      </c>
      <c r="BI95" t="str">
        <f>AJ95 &amp; BE95</f>
        <v>Амортизационные отчисления0</v>
      </c>
      <c r="BX95" t="str">
        <f>AJ95 &amp; AK95</f>
        <v>Амортизационные отчислениянет</v>
      </c>
    </row>
    <row r="96" spans="4:76" ht="11.25" customHeight="1">
      <c r="D96" s="1">
        <v>5</v>
      </c>
      <c r="E96" s="1" t="s">
        <v>501</v>
      </c>
      <c r="F96" s="1" t="s">
        <v>524</v>
      </c>
      <c r="G96" s="1" t="s">
        <v>527</v>
      </c>
      <c r="H96" s="1" t="s">
        <v>492</v>
      </c>
      <c r="I96" s="1" t="s">
        <v>492</v>
      </c>
      <c r="J96" s="1" t="s">
        <v>493</v>
      </c>
      <c r="K96" s="1">
        <v>13</v>
      </c>
      <c r="L96" s="1">
        <v>2023</v>
      </c>
      <c r="M96" s="1" t="s">
        <v>186</v>
      </c>
      <c r="N96" s="1" t="s">
        <v>6</v>
      </c>
      <c r="O96" s="1">
        <v>0</v>
      </c>
      <c r="P96" s="1">
        <v>0</v>
      </c>
    </row>
    <row r="97" spans="4:76" ht="11.25" customHeight="1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>
        <v>1</v>
      </c>
      <c r="S97" s="1" t="s">
        <v>17</v>
      </c>
      <c r="T97" s="1" t="s">
        <v>541</v>
      </c>
      <c r="U97" s="1" t="s">
        <v>507</v>
      </c>
      <c r="V97" s="1" t="s">
        <v>492</v>
      </c>
      <c r="W97" s="1" t="s">
        <v>492</v>
      </c>
      <c r="X97" s="1" t="s">
        <v>493</v>
      </c>
      <c r="Y97" s="1" t="s">
        <v>508</v>
      </c>
      <c r="Z97" s="1" t="s">
        <v>509</v>
      </c>
      <c r="AA97" s="1" t="s">
        <v>542</v>
      </c>
      <c r="AB97" s="1" t="s">
        <v>543</v>
      </c>
      <c r="AC97" s="1" t="s">
        <v>492</v>
      </c>
      <c r="AD97" s="1" t="s">
        <v>492</v>
      </c>
      <c r="AE97" s="1" t="s">
        <v>493</v>
      </c>
      <c r="AF97" s="1" t="s">
        <v>508</v>
      </c>
      <c r="AG97" s="1" t="s">
        <v>509</v>
      </c>
    </row>
    <row r="98" spans="4:76" ht="15" customHeight="1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I98" t="s">
        <v>241</v>
      </c>
      <c r="AJ98" t="s">
        <v>205</v>
      </c>
      <c r="AK98" t="s">
        <v>18</v>
      </c>
      <c r="AS98">
        <v>5854.1</v>
      </c>
      <c r="AT98">
        <v>0</v>
      </c>
      <c r="AU98">
        <v>0</v>
      </c>
      <c r="AV98">
        <v>0</v>
      </c>
      <c r="AW98">
        <f>AT98-AV98</f>
        <v>0</v>
      </c>
      <c r="AX98">
        <f>AV98-AT98</f>
        <v>0</v>
      </c>
      <c r="BD98" t="s">
        <v>151</v>
      </c>
      <c r="BE98">
        <v>0</v>
      </c>
      <c r="BI98" t="str">
        <f>AJ98 &amp; BE98</f>
        <v>Займы0</v>
      </c>
      <c r="BX98" t="str">
        <f>AJ98 &amp; AK98</f>
        <v>Займынет</v>
      </c>
    </row>
    <row r="99" spans="4:76" ht="15" customHeight="1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I99" t="s">
        <v>115</v>
      </c>
      <c r="AJ99" t="s">
        <v>198</v>
      </c>
      <c r="AK99" t="s">
        <v>18</v>
      </c>
      <c r="AS99">
        <v>0</v>
      </c>
      <c r="AT99">
        <v>0</v>
      </c>
      <c r="AU99">
        <v>0</v>
      </c>
      <c r="AV99">
        <v>0</v>
      </c>
      <c r="AW99">
        <f>AT99-AV99</f>
        <v>0</v>
      </c>
      <c r="AX99">
        <f>AV99-AT99</f>
        <v>0</v>
      </c>
      <c r="BD99" t="s">
        <v>151</v>
      </c>
      <c r="BE99">
        <v>0</v>
      </c>
      <c r="BI99" t="str">
        <f>AJ99 &amp; BE99</f>
        <v>Амортизационные отчисления0</v>
      </c>
      <c r="BX99" t="str">
        <f>AJ99 &amp; AK99</f>
        <v>Амортизационные отчислениянет</v>
      </c>
    </row>
    <row r="100" spans="4:76" ht="15" customHeight="1" thickBot="1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I100" t="s">
        <v>116</v>
      </c>
      <c r="AJ100" t="s">
        <v>217</v>
      </c>
      <c r="AK100" t="s">
        <v>18</v>
      </c>
      <c r="AS100">
        <v>3037.8</v>
      </c>
      <c r="AT100">
        <v>0</v>
      </c>
      <c r="AU100">
        <v>0</v>
      </c>
      <c r="AV100">
        <v>0</v>
      </c>
      <c r="AW100">
        <f>AT100-AV100</f>
        <v>0</v>
      </c>
      <c r="AX100">
        <f>AV100-AT100</f>
        <v>0</v>
      </c>
      <c r="BD100" t="s">
        <v>151</v>
      </c>
      <c r="BE100">
        <v>0</v>
      </c>
      <c r="BI100" t="str">
        <f>AJ100 &amp; BE100</f>
        <v>Прибыль направляемая на инвестиции0</v>
      </c>
      <c r="BX100" t="str">
        <f>AJ100 &amp; AK100</f>
        <v>Прибыль направляемая на инвестициинет</v>
      </c>
    </row>
    <row r="101" spans="4:76" ht="11.25" customHeight="1">
      <c r="D101" s="1">
        <v>6</v>
      </c>
      <c r="E101" s="1" t="s">
        <v>501</v>
      </c>
      <c r="F101" s="1" t="s">
        <v>524</v>
      </c>
      <c r="G101" s="1" t="s">
        <v>527</v>
      </c>
      <c r="H101" s="1" t="s">
        <v>492</v>
      </c>
      <c r="I101" s="1" t="s">
        <v>492</v>
      </c>
      <c r="J101" s="1" t="s">
        <v>493</v>
      </c>
      <c r="K101" s="1">
        <v>4</v>
      </c>
      <c r="L101" s="1">
        <v>2019</v>
      </c>
      <c r="M101" s="1" t="s">
        <v>187</v>
      </c>
      <c r="N101" s="1" t="s">
        <v>3</v>
      </c>
      <c r="O101" s="1">
        <v>0</v>
      </c>
      <c r="P101" s="1">
        <v>0</v>
      </c>
    </row>
    <row r="102" spans="4:76" ht="11.25" customHeight="1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>
        <v>1</v>
      </c>
      <c r="S102" s="1" t="s">
        <v>17</v>
      </c>
      <c r="T102" s="1" t="s">
        <v>541</v>
      </c>
      <c r="U102" s="1" t="s">
        <v>507</v>
      </c>
      <c r="V102" s="1" t="s">
        <v>492</v>
      </c>
      <c r="W102" s="1" t="s">
        <v>492</v>
      </c>
      <c r="X102" s="1" t="s">
        <v>493</v>
      </c>
      <c r="Y102" s="1" t="s">
        <v>508</v>
      </c>
      <c r="Z102" s="1" t="s">
        <v>509</v>
      </c>
      <c r="AA102" s="1" t="s">
        <v>542</v>
      </c>
      <c r="AB102" s="1" t="s">
        <v>543</v>
      </c>
      <c r="AC102" s="1" t="s">
        <v>492</v>
      </c>
      <c r="AD102" s="1" t="s">
        <v>492</v>
      </c>
      <c r="AE102" s="1" t="s">
        <v>493</v>
      </c>
      <c r="AF102" s="1" t="s">
        <v>508</v>
      </c>
      <c r="AG102" s="1" t="s">
        <v>509</v>
      </c>
    </row>
    <row r="103" spans="4:76" ht="25.5" customHeight="1" thickBot="1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I103" t="s">
        <v>241</v>
      </c>
      <c r="AJ103" t="s">
        <v>205</v>
      </c>
      <c r="AK103" t="s">
        <v>18</v>
      </c>
      <c r="AS103">
        <v>7757.3</v>
      </c>
      <c r="AT103">
        <v>7757.3</v>
      </c>
      <c r="AU103">
        <v>0</v>
      </c>
      <c r="AV103">
        <v>0</v>
      </c>
      <c r="AW103">
        <f>AT103-AV103</f>
        <v>7757.3</v>
      </c>
      <c r="AX103">
        <f>AV103-AT103</f>
        <v>-7757.3</v>
      </c>
      <c r="BA103" t="s">
        <v>546</v>
      </c>
      <c r="BB103">
        <v>7757.3</v>
      </c>
      <c r="BC103" t="s">
        <v>545</v>
      </c>
      <c r="BD103" t="s">
        <v>151</v>
      </c>
      <c r="BE103">
        <v>0</v>
      </c>
      <c r="BI103" t="str">
        <f>AJ103 &amp; BE103</f>
        <v>Займы0</v>
      </c>
      <c r="BX103" t="str">
        <f>AJ103 &amp; AK103</f>
        <v>Займынет</v>
      </c>
    </row>
    <row r="104" spans="4:76" ht="11.25" customHeight="1">
      <c r="D104" s="1">
        <v>7</v>
      </c>
      <c r="E104" s="1" t="s">
        <v>499</v>
      </c>
      <c r="F104" s="1"/>
      <c r="G104" s="1" t="s">
        <v>523</v>
      </c>
      <c r="H104" s="1" t="s">
        <v>492</v>
      </c>
      <c r="I104" s="1" t="s">
        <v>492</v>
      </c>
      <c r="J104" s="1" t="s">
        <v>493</v>
      </c>
      <c r="K104" s="1">
        <v>3</v>
      </c>
      <c r="L104" s="1">
        <v>2018</v>
      </c>
      <c r="M104" s="1" t="s">
        <v>185</v>
      </c>
      <c r="N104" s="1" t="s">
        <v>4</v>
      </c>
      <c r="O104" s="1">
        <v>0</v>
      </c>
      <c r="P104" s="1">
        <v>0</v>
      </c>
    </row>
    <row r="105" spans="4:76" ht="11.25" customHeight="1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>
        <v>1</v>
      </c>
      <c r="S105" s="1" t="s">
        <v>17</v>
      </c>
      <c r="T105" s="1" t="s">
        <v>539</v>
      </c>
      <c r="U105" s="1" t="s">
        <v>507</v>
      </c>
      <c r="V105" s="1" t="s">
        <v>492</v>
      </c>
      <c r="W105" s="1" t="s">
        <v>492</v>
      </c>
      <c r="X105" s="1" t="s">
        <v>493</v>
      </c>
      <c r="Y105" s="1" t="s">
        <v>508</v>
      </c>
      <c r="Z105" s="1" t="s">
        <v>509</v>
      </c>
      <c r="AA105" s="1" t="s">
        <v>540</v>
      </c>
      <c r="AB105" s="1" t="s">
        <v>241</v>
      </c>
      <c r="AC105" s="1" t="s">
        <v>492</v>
      </c>
      <c r="AD105" s="1" t="s">
        <v>492</v>
      </c>
      <c r="AE105" s="1" t="s">
        <v>493</v>
      </c>
      <c r="AF105" s="1" t="s">
        <v>508</v>
      </c>
      <c r="AG105" s="1" t="s">
        <v>509</v>
      </c>
    </row>
    <row r="106" spans="4:76" ht="15" customHeight="1" thickBot="1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I106" t="s">
        <v>241</v>
      </c>
      <c r="AJ106" t="s">
        <v>198</v>
      </c>
      <c r="AK106" t="s">
        <v>18</v>
      </c>
      <c r="AS106">
        <v>775.7</v>
      </c>
      <c r="AT106">
        <v>0</v>
      </c>
      <c r="AU106">
        <v>0</v>
      </c>
      <c r="AV106">
        <v>0</v>
      </c>
      <c r="AW106">
        <f>AT106-AV106</f>
        <v>0</v>
      </c>
      <c r="AX106">
        <f>AV106-AT106</f>
        <v>0</v>
      </c>
      <c r="BD106" t="s">
        <v>151</v>
      </c>
      <c r="BE106">
        <v>0</v>
      </c>
      <c r="BI106" t="str">
        <f>AJ106 &amp; BE106</f>
        <v>Амортизационные отчисления0</v>
      </c>
      <c r="BX106" t="str">
        <f>AJ106 &amp; AK106</f>
        <v>Амортизационные отчислениянет</v>
      </c>
    </row>
    <row r="107" spans="4:76" ht="11.25" customHeight="1">
      <c r="D107" s="1">
        <v>8</v>
      </c>
      <c r="E107" s="1" t="s">
        <v>499</v>
      </c>
      <c r="F107" s="1"/>
      <c r="G107" s="1" t="s">
        <v>523</v>
      </c>
      <c r="H107" s="1" t="s">
        <v>492</v>
      </c>
      <c r="I107" s="1" t="s">
        <v>492</v>
      </c>
      <c r="J107" s="1" t="s">
        <v>493</v>
      </c>
      <c r="K107" s="1">
        <v>2</v>
      </c>
      <c r="L107" s="1">
        <v>2017</v>
      </c>
      <c r="M107" s="1" t="s">
        <v>184</v>
      </c>
      <c r="N107" s="1" t="s">
        <v>4</v>
      </c>
      <c r="O107" s="1">
        <v>0</v>
      </c>
      <c r="P107" s="1">
        <v>0</v>
      </c>
    </row>
    <row r="108" spans="4:76" ht="11.25" customHeight="1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>
        <v>1</v>
      </c>
      <c r="S108" s="1" t="s">
        <v>17</v>
      </c>
      <c r="T108" s="1" t="s">
        <v>539</v>
      </c>
      <c r="U108" s="1" t="s">
        <v>507</v>
      </c>
      <c r="V108" s="1" t="s">
        <v>492</v>
      </c>
      <c r="W108" s="1" t="s">
        <v>492</v>
      </c>
      <c r="X108" s="1" t="s">
        <v>493</v>
      </c>
      <c r="Y108" s="1" t="s">
        <v>508</v>
      </c>
      <c r="Z108" s="1" t="s">
        <v>509</v>
      </c>
      <c r="AA108" s="1" t="s">
        <v>540</v>
      </c>
      <c r="AB108" s="1" t="s">
        <v>241</v>
      </c>
      <c r="AC108" s="1" t="s">
        <v>492</v>
      </c>
      <c r="AD108" s="1" t="s">
        <v>492</v>
      </c>
      <c r="AE108" s="1" t="s">
        <v>493</v>
      </c>
      <c r="AF108" s="1" t="s">
        <v>508</v>
      </c>
      <c r="AG108" s="1" t="s">
        <v>509</v>
      </c>
    </row>
    <row r="109" spans="4:76" ht="15" customHeight="1" thickBot="1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I109" t="s">
        <v>241</v>
      </c>
      <c r="AJ109" t="s">
        <v>205</v>
      </c>
      <c r="AK109" t="s">
        <v>18</v>
      </c>
      <c r="AS109">
        <v>1038.2</v>
      </c>
      <c r="AT109">
        <v>0</v>
      </c>
      <c r="AU109">
        <v>0</v>
      </c>
      <c r="AV109">
        <v>0</v>
      </c>
      <c r="AW109">
        <f>AT109-AV109</f>
        <v>0</v>
      </c>
      <c r="AX109">
        <f>AV109-AT109</f>
        <v>0</v>
      </c>
      <c r="BD109" t="s">
        <v>151</v>
      </c>
      <c r="BE109">
        <v>0</v>
      </c>
      <c r="BI109" t="str">
        <f>AJ109 &amp; BE109</f>
        <v>Займы0</v>
      </c>
      <c r="BX109" t="str">
        <f>AJ109 &amp; AK109</f>
        <v>Займынет</v>
      </c>
    </row>
    <row r="110" spans="4:76" ht="11.25" customHeight="1">
      <c r="D110" s="1">
        <v>9</v>
      </c>
      <c r="E110" s="1" t="s">
        <v>501</v>
      </c>
      <c r="F110" s="1" t="s">
        <v>524</v>
      </c>
      <c r="G110" s="1" t="s">
        <v>528</v>
      </c>
      <c r="H110" s="1" t="s">
        <v>492</v>
      </c>
      <c r="I110" s="1" t="s">
        <v>492</v>
      </c>
      <c r="J110" s="1" t="s">
        <v>493</v>
      </c>
      <c r="K110" s="1">
        <v>4</v>
      </c>
      <c r="L110" s="1">
        <v>2019</v>
      </c>
      <c r="M110" s="1" t="s">
        <v>188</v>
      </c>
      <c r="N110" s="1" t="s">
        <v>3</v>
      </c>
      <c r="O110" s="1">
        <v>0</v>
      </c>
      <c r="P110" s="1">
        <v>0</v>
      </c>
    </row>
    <row r="111" spans="4:76" ht="11.25" customHeight="1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>
        <v>1</v>
      </c>
      <c r="S111" s="1" t="s">
        <v>17</v>
      </c>
      <c r="T111" s="1" t="s">
        <v>519</v>
      </c>
      <c r="U111" s="1" t="s">
        <v>507</v>
      </c>
      <c r="V111" s="1" t="s">
        <v>492</v>
      </c>
      <c r="W111" s="1" t="s">
        <v>492</v>
      </c>
      <c r="X111" s="1" t="s">
        <v>493</v>
      </c>
      <c r="Y111" s="1" t="s">
        <v>508</v>
      </c>
      <c r="Z111" s="1" t="s">
        <v>509</v>
      </c>
      <c r="AA111" s="1" t="s">
        <v>520</v>
      </c>
      <c r="AB111" s="1" t="s">
        <v>521</v>
      </c>
      <c r="AC111" s="1" t="s">
        <v>492</v>
      </c>
      <c r="AD111" s="1" t="s">
        <v>492</v>
      </c>
      <c r="AE111" s="1" t="s">
        <v>493</v>
      </c>
      <c r="AF111" s="1" t="s">
        <v>508</v>
      </c>
      <c r="AG111" s="1" t="s">
        <v>509</v>
      </c>
    </row>
    <row r="112" spans="4:76" ht="21" customHeight="1" thickBot="1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I112" t="s">
        <v>241</v>
      </c>
      <c r="AJ112" t="s">
        <v>205</v>
      </c>
      <c r="AK112" t="s">
        <v>18</v>
      </c>
      <c r="AS112">
        <v>7996.6</v>
      </c>
      <c r="AT112">
        <v>7996.6</v>
      </c>
      <c r="AU112">
        <v>0</v>
      </c>
      <c r="AV112">
        <v>0</v>
      </c>
      <c r="AW112">
        <f>AT112-AV112</f>
        <v>7996.6</v>
      </c>
      <c r="AX112">
        <f>AV112-AT112</f>
        <v>-7996.6</v>
      </c>
      <c r="BA112" t="s">
        <v>546</v>
      </c>
      <c r="BB112">
        <v>7996.6</v>
      </c>
      <c r="BC112" t="s">
        <v>545</v>
      </c>
      <c r="BD112" t="s">
        <v>151</v>
      </c>
      <c r="BE112">
        <v>0</v>
      </c>
      <c r="BI112" t="str">
        <f>AJ112 &amp; BE112</f>
        <v>Займы0</v>
      </c>
      <c r="BX112" t="str">
        <f>AJ112 &amp; AK112</f>
        <v>Займынет</v>
      </c>
    </row>
    <row r="113" spans="4:76" ht="11.25" customHeight="1">
      <c r="D113" s="1">
        <v>10</v>
      </c>
      <c r="E113" s="1" t="s">
        <v>501</v>
      </c>
      <c r="F113" s="1" t="s">
        <v>524</v>
      </c>
      <c r="G113" s="1" t="s">
        <v>529</v>
      </c>
      <c r="H113" s="1" t="s">
        <v>492</v>
      </c>
      <c r="I113" s="1" t="s">
        <v>492</v>
      </c>
      <c r="J113" s="1" t="s">
        <v>493</v>
      </c>
      <c r="K113" s="1">
        <v>2</v>
      </c>
      <c r="L113" s="1">
        <v>2017</v>
      </c>
      <c r="M113" s="1" t="s">
        <v>187</v>
      </c>
      <c r="N113" s="1" t="s">
        <v>4</v>
      </c>
      <c r="O113" s="1">
        <v>0</v>
      </c>
      <c r="P113" s="1">
        <v>0</v>
      </c>
    </row>
    <row r="114" spans="4:76" ht="11.25" customHeight="1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>
        <v>1</v>
      </c>
      <c r="S114" s="1" t="s">
        <v>515</v>
      </c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4:76" ht="15" customHeight="1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I115" t="s">
        <v>241</v>
      </c>
      <c r="AJ115" t="s">
        <v>198</v>
      </c>
      <c r="AK115" t="s">
        <v>18</v>
      </c>
      <c r="AS115">
        <v>123.7</v>
      </c>
      <c r="AT115">
        <v>0</v>
      </c>
      <c r="AU115">
        <v>0</v>
      </c>
      <c r="AV115">
        <v>0</v>
      </c>
      <c r="AW115">
        <f>AT115-AV115</f>
        <v>0</v>
      </c>
      <c r="AX115">
        <f>AV115-AT115</f>
        <v>0</v>
      </c>
      <c r="BD115" t="s">
        <v>151</v>
      </c>
      <c r="BE115">
        <v>0</v>
      </c>
      <c r="BI115" t="str">
        <f>AJ115 &amp; BE115</f>
        <v>Амортизационные отчисления0</v>
      </c>
      <c r="BX115" t="str">
        <f>AJ115 &amp; AK115</f>
        <v>Амортизационные отчислениянет</v>
      </c>
    </row>
    <row r="116" spans="4:76" ht="15" customHeight="1" thickBot="1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I116" t="s">
        <v>115</v>
      </c>
      <c r="AJ116" t="s">
        <v>205</v>
      </c>
      <c r="AK116" t="s">
        <v>18</v>
      </c>
      <c r="AS116">
        <v>3566.3</v>
      </c>
      <c r="AT116">
        <v>0</v>
      </c>
      <c r="AU116">
        <v>0</v>
      </c>
      <c r="AV116">
        <v>0</v>
      </c>
      <c r="AW116">
        <f>AT116-AV116</f>
        <v>0</v>
      </c>
      <c r="AX116">
        <f>AV116-AT116</f>
        <v>0</v>
      </c>
      <c r="BD116" t="s">
        <v>151</v>
      </c>
      <c r="BE116">
        <v>0</v>
      </c>
      <c r="BI116" t="str">
        <f>AJ116 &amp; BE116</f>
        <v>Займы0</v>
      </c>
      <c r="BX116" t="str">
        <f>AJ116 &amp; AK116</f>
        <v>Займынет</v>
      </c>
    </row>
    <row r="117" spans="4:76" ht="11.25" customHeight="1">
      <c r="D117" s="1">
        <v>11</v>
      </c>
      <c r="E117" s="1" t="s">
        <v>501</v>
      </c>
      <c r="F117" s="1" t="s">
        <v>524</v>
      </c>
      <c r="G117" s="1" t="s">
        <v>530</v>
      </c>
      <c r="H117" s="1" t="s">
        <v>492</v>
      </c>
      <c r="I117" s="1" t="s">
        <v>492</v>
      </c>
      <c r="J117" s="1" t="s">
        <v>493</v>
      </c>
      <c r="K117" s="1">
        <v>2</v>
      </c>
      <c r="L117" s="1">
        <v>2017</v>
      </c>
      <c r="M117" s="1" t="s">
        <v>184</v>
      </c>
      <c r="N117" s="1" t="s">
        <v>5</v>
      </c>
      <c r="O117" s="1">
        <v>0</v>
      </c>
      <c r="P117" s="1">
        <v>0</v>
      </c>
    </row>
    <row r="118" spans="4:76" ht="11.25" customHeight="1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>
        <v>1</v>
      </c>
      <c r="S118" s="1" t="s">
        <v>515</v>
      </c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4:76" ht="15" customHeight="1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I119" t="s">
        <v>241</v>
      </c>
      <c r="AJ119" t="s">
        <v>198</v>
      </c>
      <c r="AK119" t="s">
        <v>18</v>
      </c>
      <c r="AS119">
        <v>11700</v>
      </c>
      <c r="AT119">
        <v>0</v>
      </c>
      <c r="AU119">
        <v>0</v>
      </c>
      <c r="AV119">
        <v>0</v>
      </c>
      <c r="AW119">
        <f>AT119-AV119</f>
        <v>0</v>
      </c>
      <c r="AX119">
        <f>AV119-AT119</f>
        <v>0</v>
      </c>
      <c r="BD119" t="s">
        <v>151</v>
      </c>
      <c r="BE119">
        <v>0</v>
      </c>
      <c r="BI119" t="str">
        <f>AJ119 &amp; BE119</f>
        <v>Амортизационные отчисления0</v>
      </c>
      <c r="BX119" t="str">
        <f>AJ119 &amp; AK119</f>
        <v>Амортизационные отчислениянет</v>
      </c>
    </row>
    <row r="120" spans="4:76" ht="15" customHeight="1" thickBot="1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I120" t="s">
        <v>115</v>
      </c>
      <c r="AJ120" t="s">
        <v>217</v>
      </c>
      <c r="AK120" t="s">
        <v>18</v>
      </c>
      <c r="AS120">
        <v>22000</v>
      </c>
      <c r="AT120">
        <v>0</v>
      </c>
      <c r="AU120">
        <v>0</v>
      </c>
      <c r="AV120">
        <v>0</v>
      </c>
      <c r="AW120">
        <f>AT120-AV120</f>
        <v>0</v>
      </c>
      <c r="AX120">
        <f>AV120-AT120</f>
        <v>0</v>
      </c>
      <c r="BD120" t="s">
        <v>151</v>
      </c>
      <c r="BE120">
        <v>0</v>
      </c>
      <c r="BI120" t="str">
        <f>AJ120 &amp; BE120</f>
        <v>Прибыль направляемая на инвестиции0</v>
      </c>
      <c r="BX120" t="str">
        <f>AJ120 &amp; AK120</f>
        <v>Прибыль направляемая на инвестициинет</v>
      </c>
    </row>
    <row r="121" spans="4:76" ht="11.25" customHeight="1">
      <c r="D121" s="1">
        <v>12</v>
      </c>
      <c r="E121" s="1" t="s">
        <v>494</v>
      </c>
      <c r="F121" s="1" t="s">
        <v>531</v>
      </c>
      <c r="G121" s="1" t="s">
        <v>532</v>
      </c>
      <c r="H121" s="1" t="s">
        <v>492</v>
      </c>
      <c r="I121" s="1" t="s">
        <v>492</v>
      </c>
      <c r="J121" s="1" t="s">
        <v>493</v>
      </c>
      <c r="K121" s="1">
        <v>3</v>
      </c>
      <c r="L121" s="1">
        <v>2018</v>
      </c>
      <c r="M121" s="1" t="s">
        <v>187</v>
      </c>
      <c r="N121" s="1" t="s">
        <v>5</v>
      </c>
      <c r="O121" s="1">
        <v>0</v>
      </c>
      <c r="P121" s="1">
        <v>0</v>
      </c>
    </row>
    <row r="122" spans="4:76" ht="11.25" customHeight="1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>
        <v>1</v>
      </c>
      <c r="S122" s="1" t="s">
        <v>17</v>
      </c>
      <c r="T122" s="1" t="s">
        <v>512</v>
      </c>
      <c r="U122" s="1" t="s">
        <v>507</v>
      </c>
      <c r="V122" s="1" t="s">
        <v>492</v>
      </c>
      <c r="W122" s="1" t="s">
        <v>492</v>
      </c>
      <c r="X122" s="1" t="s">
        <v>493</v>
      </c>
      <c r="Y122" s="1" t="s">
        <v>508</v>
      </c>
      <c r="Z122" s="1" t="s">
        <v>509</v>
      </c>
      <c r="AA122" s="1" t="s">
        <v>513</v>
      </c>
      <c r="AB122" s="1" t="s">
        <v>514</v>
      </c>
      <c r="AC122" s="1" t="s">
        <v>492</v>
      </c>
      <c r="AD122" s="1" t="s">
        <v>492</v>
      </c>
      <c r="AE122" s="1" t="s">
        <v>493</v>
      </c>
      <c r="AF122" s="1" t="s">
        <v>508</v>
      </c>
      <c r="AG122" s="1" t="s">
        <v>509</v>
      </c>
    </row>
    <row r="123" spans="4:76" ht="15" customHeight="1" thickBot="1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I123" t="s">
        <v>241</v>
      </c>
      <c r="AJ123" t="s">
        <v>205</v>
      </c>
      <c r="AK123" t="s">
        <v>18</v>
      </c>
      <c r="AS123">
        <v>40055.699999999997</v>
      </c>
      <c r="AT123">
        <v>0</v>
      </c>
      <c r="AU123">
        <v>0</v>
      </c>
      <c r="AV123">
        <v>0</v>
      </c>
      <c r="AW123">
        <f>AT123-AV123</f>
        <v>0</v>
      </c>
      <c r="AX123">
        <f>AV123-AT123</f>
        <v>0</v>
      </c>
      <c r="BD123" t="s">
        <v>151</v>
      </c>
      <c r="BE123">
        <v>0</v>
      </c>
      <c r="BI123" t="str">
        <f>AJ123 &amp; BE123</f>
        <v>Займы0</v>
      </c>
      <c r="BX123" t="str">
        <f>AJ123 &amp; AK123</f>
        <v>Займынет</v>
      </c>
    </row>
    <row r="124" spans="4:76" ht="11.25" customHeight="1">
      <c r="D124" s="1">
        <v>13</v>
      </c>
      <c r="E124" s="1" t="s">
        <v>501</v>
      </c>
      <c r="F124" s="1" t="s">
        <v>524</v>
      </c>
      <c r="G124" s="1" t="s">
        <v>533</v>
      </c>
      <c r="H124" s="1" t="s">
        <v>492</v>
      </c>
      <c r="I124" s="1" t="s">
        <v>492</v>
      </c>
      <c r="J124" s="1" t="s">
        <v>493</v>
      </c>
      <c r="K124" s="1">
        <v>3</v>
      </c>
      <c r="L124" s="1">
        <v>2018</v>
      </c>
      <c r="M124" s="1" t="s">
        <v>186</v>
      </c>
      <c r="N124" s="1" t="s">
        <v>4</v>
      </c>
      <c r="O124" s="1">
        <v>0</v>
      </c>
      <c r="P124" s="1">
        <v>0</v>
      </c>
    </row>
    <row r="125" spans="4:76" ht="11.25" customHeight="1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>
        <v>1</v>
      </c>
      <c r="S125" s="1" t="s">
        <v>17</v>
      </c>
      <c r="T125" s="1" t="s">
        <v>506</v>
      </c>
      <c r="U125" s="1" t="s">
        <v>507</v>
      </c>
      <c r="V125" s="1" t="s">
        <v>492</v>
      </c>
      <c r="W125" s="1" t="s">
        <v>492</v>
      </c>
      <c r="X125" s="1" t="s">
        <v>493</v>
      </c>
      <c r="Y125" s="1" t="s">
        <v>508</v>
      </c>
      <c r="Z125" s="1" t="s">
        <v>509</v>
      </c>
      <c r="AA125" s="1" t="s">
        <v>510</v>
      </c>
      <c r="AB125" s="1" t="s">
        <v>511</v>
      </c>
      <c r="AC125" s="1" t="s">
        <v>492</v>
      </c>
      <c r="AD125" s="1" t="s">
        <v>492</v>
      </c>
      <c r="AE125" s="1" t="s">
        <v>493</v>
      </c>
      <c r="AF125" s="1" t="s">
        <v>508</v>
      </c>
      <c r="AG125" s="1" t="s">
        <v>509</v>
      </c>
    </row>
    <row r="126" spans="4:76" ht="15" customHeight="1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I126" t="s">
        <v>241</v>
      </c>
      <c r="AJ126" t="s">
        <v>205</v>
      </c>
      <c r="AK126" t="s">
        <v>18</v>
      </c>
      <c r="AS126">
        <v>106293</v>
      </c>
      <c r="AT126">
        <v>0</v>
      </c>
      <c r="AU126">
        <v>0</v>
      </c>
      <c r="AV126">
        <v>0</v>
      </c>
      <c r="AW126">
        <f>AT126-AV126</f>
        <v>0</v>
      </c>
      <c r="AX126">
        <f>AV126-AT126</f>
        <v>0</v>
      </c>
      <c r="BD126" t="s">
        <v>151</v>
      </c>
      <c r="BE126">
        <v>0</v>
      </c>
      <c r="BI126" t="str">
        <f>AJ126 &amp; BE126</f>
        <v>Займы0</v>
      </c>
      <c r="BX126" t="str">
        <f>AJ126 &amp; AK126</f>
        <v>Займынет</v>
      </c>
    </row>
    <row r="127" spans="4:76" ht="15" customHeight="1" thickBot="1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I127" t="s">
        <v>115</v>
      </c>
      <c r="AJ127" t="s">
        <v>217</v>
      </c>
      <c r="AK127" t="s">
        <v>18</v>
      </c>
      <c r="AS127">
        <v>3636.9</v>
      </c>
      <c r="AT127">
        <v>0</v>
      </c>
      <c r="AU127">
        <v>0</v>
      </c>
      <c r="AV127">
        <v>0</v>
      </c>
      <c r="AW127">
        <f>AT127-AV127</f>
        <v>0</v>
      </c>
      <c r="AX127">
        <f>AV127-AT127</f>
        <v>0</v>
      </c>
      <c r="BD127" t="s">
        <v>151</v>
      </c>
      <c r="BE127">
        <v>0</v>
      </c>
      <c r="BI127" t="str">
        <f>AJ127 &amp; BE127</f>
        <v>Прибыль направляемая на инвестиции0</v>
      </c>
      <c r="BX127" t="str">
        <f>AJ127 &amp; AK127</f>
        <v>Прибыль направляемая на инвестициинет</v>
      </c>
    </row>
    <row r="128" spans="4:76" ht="11.25" customHeight="1">
      <c r="D128" s="1">
        <v>14</v>
      </c>
      <c r="E128" s="1" t="s">
        <v>499</v>
      </c>
      <c r="F128" s="1"/>
      <c r="G128" s="1" t="s">
        <v>534</v>
      </c>
      <c r="H128" s="1" t="s">
        <v>492</v>
      </c>
      <c r="I128" s="1" t="s">
        <v>492</v>
      </c>
      <c r="J128" s="1" t="s">
        <v>493</v>
      </c>
      <c r="K128" s="1">
        <v>4</v>
      </c>
      <c r="L128" s="1">
        <v>2019</v>
      </c>
      <c r="M128" s="1" t="s">
        <v>187</v>
      </c>
      <c r="N128" s="1" t="s">
        <v>5</v>
      </c>
      <c r="O128" s="1">
        <v>0</v>
      </c>
      <c r="P128" s="1">
        <v>0</v>
      </c>
    </row>
    <row r="129" spans="4:76" ht="11.25" customHeight="1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>
        <v>1</v>
      </c>
      <c r="S129" s="1" t="s">
        <v>17</v>
      </c>
      <c r="T129" s="1" t="s">
        <v>512</v>
      </c>
      <c r="U129" s="1" t="s">
        <v>507</v>
      </c>
      <c r="V129" s="1" t="s">
        <v>492</v>
      </c>
      <c r="W129" s="1" t="s">
        <v>492</v>
      </c>
      <c r="X129" s="1" t="s">
        <v>493</v>
      </c>
      <c r="Y129" s="1" t="s">
        <v>508</v>
      </c>
      <c r="Z129" s="1" t="s">
        <v>509</v>
      </c>
      <c r="AA129" s="1" t="s">
        <v>513</v>
      </c>
      <c r="AB129" s="1" t="s">
        <v>514</v>
      </c>
      <c r="AC129" s="1" t="s">
        <v>492</v>
      </c>
      <c r="AD129" s="1" t="s">
        <v>492</v>
      </c>
      <c r="AE129" s="1" t="s">
        <v>493</v>
      </c>
      <c r="AF129" s="1" t="s">
        <v>508</v>
      </c>
      <c r="AG129" s="1" t="s">
        <v>509</v>
      </c>
    </row>
    <row r="130" spans="4:76" ht="24" customHeight="1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I130" t="s">
        <v>241</v>
      </c>
      <c r="AJ130" t="s">
        <v>205</v>
      </c>
      <c r="AK130" t="s">
        <v>18</v>
      </c>
      <c r="AS130">
        <v>45950.8</v>
      </c>
      <c r="AT130">
        <v>7496.3</v>
      </c>
      <c r="AU130">
        <v>0</v>
      </c>
      <c r="AV130">
        <v>0</v>
      </c>
      <c r="AW130">
        <f>AT130-AV130</f>
        <v>7496.3</v>
      </c>
      <c r="AX130">
        <f>AV130-AT130</f>
        <v>-7496.3</v>
      </c>
      <c r="BA130" t="s">
        <v>546</v>
      </c>
      <c r="BB130">
        <v>7496.3</v>
      </c>
      <c r="BC130" t="s">
        <v>545</v>
      </c>
      <c r="BD130" t="s">
        <v>151</v>
      </c>
      <c r="BE130">
        <v>0</v>
      </c>
      <c r="BI130" t="str">
        <f>AJ130 &amp; BE130</f>
        <v>Займы0</v>
      </c>
      <c r="BX130" t="str">
        <f>AJ130 &amp; AK130</f>
        <v>Займынет</v>
      </c>
    </row>
    <row r="131" spans="4:76" ht="22.5" customHeight="1" thickBot="1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I131" t="s">
        <v>115</v>
      </c>
      <c r="AJ131" t="s">
        <v>198</v>
      </c>
      <c r="AK131" t="s">
        <v>18</v>
      </c>
      <c r="AS131">
        <v>1523.8</v>
      </c>
      <c r="AT131">
        <v>1523.8</v>
      </c>
      <c r="AU131">
        <v>0</v>
      </c>
      <c r="AV131">
        <v>0</v>
      </c>
      <c r="AW131">
        <f>AT131-AV131</f>
        <v>1523.8</v>
      </c>
      <c r="AX131">
        <f>AV131-AT131</f>
        <v>-1523.8</v>
      </c>
      <c r="BA131" t="s">
        <v>546</v>
      </c>
      <c r="BB131">
        <v>1523.8</v>
      </c>
      <c r="BC131" t="s">
        <v>545</v>
      </c>
      <c r="BD131" t="s">
        <v>151</v>
      </c>
      <c r="BE131">
        <v>0</v>
      </c>
      <c r="BI131" t="str">
        <f>AJ131 &amp; BE131</f>
        <v>Амортизационные отчисления0</v>
      </c>
      <c r="BX131" t="str">
        <f>AJ131 &amp; AK131</f>
        <v>Амортизационные отчислениянет</v>
      </c>
    </row>
    <row r="132" spans="4:76" ht="11.25" customHeight="1">
      <c r="D132" s="1">
        <v>15</v>
      </c>
      <c r="E132" s="1" t="s">
        <v>494</v>
      </c>
      <c r="F132" s="1" t="s">
        <v>531</v>
      </c>
      <c r="G132" s="1" t="s">
        <v>535</v>
      </c>
      <c r="H132" s="1" t="s">
        <v>492</v>
      </c>
      <c r="I132" s="1" t="s">
        <v>492</v>
      </c>
      <c r="J132" s="1" t="s">
        <v>493</v>
      </c>
      <c r="K132" s="1">
        <v>6</v>
      </c>
      <c r="L132" s="1">
        <v>2021</v>
      </c>
      <c r="M132" s="1" t="s">
        <v>187</v>
      </c>
      <c r="N132" s="1" t="s">
        <v>4</v>
      </c>
      <c r="O132" s="1">
        <v>0</v>
      </c>
      <c r="P132" s="1">
        <v>0</v>
      </c>
    </row>
    <row r="133" spans="4:76" ht="11.25" customHeight="1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>
        <v>1</v>
      </c>
      <c r="S133" s="1" t="s">
        <v>515</v>
      </c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76" ht="15" customHeight="1" thickBot="1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I134" t="s">
        <v>241</v>
      </c>
      <c r="AJ134" t="s">
        <v>198</v>
      </c>
      <c r="AK134" t="s">
        <v>18</v>
      </c>
      <c r="AS134">
        <v>963.5</v>
      </c>
      <c r="AT134">
        <v>0</v>
      </c>
      <c r="AU134">
        <v>0</v>
      </c>
      <c r="AV134">
        <v>0</v>
      </c>
      <c r="AW134">
        <f>AT134-AV134</f>
        <v>0</v>
      </c>
      <c r="AX134">
        <f>AV134-AT134</f>
        <v>0</v>
      </c>
      <c r="BD134" t="s">
        <v>151</v>
      </c>
      <c r="BE134">
        <v>0</v>
      </c>
      <c r="BI134" t="str">
        <f>AJ134 &amp; BE134</f>
        <v>Амортизационные отчисления0</v>
      </c>
      <c r="BX134" t="str">
        <f>AJ134 &amp; AK134</f>
        <v>Амортизационные отчислениянет</v>
      </c>
    </row>
    <row r="135" spans="4:76" ht="11.25" customHeight="1">
      <c r="D135" s="1">
        <v>16</v>
      </c>
      <c r="E135" s="1" t="s">
        <v>499</v>
      </c>
      <c r="F135" s="1"/>
      <c r="G135" s="1" t="s">
        <v>525</v>
      </c>
      <c r="H135" s="1" t="s">
        <v>492</v>
      </c>
      <c r="I135" s="1" t="s">
        <v>492</v>
      </c>
      <c r="J135" s="1" t="s">
        <v>493</v>
      </c>
      <c r="K135" s="1">
        <v>5</v>
      </c>
      <c r="L135" s="1">
        <v>2020</v>
      </c>
      <c r="M135" s="1" t="s">
        <v>184</v>
      </c>
      <c r="N135" s="1" t="s">
        <v>4</v>
      </c>
      <c r="O135" s="1">
        <v>0</v>
      </c>
      <c r="P135" s="1">
        <v>0</v>
      </c>
    </row>
    <row r="136" spans="4:76" ht="11.25" customHeight="1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>
        <v>1</v>
      </c>
      <c r="S136" s="1" t="s">
        <v>17</v>
      </c>
      <c r="T136" s="1" t="s">
        <v>539</v>
      </c>
      <c r="U136" s="1" t="s">
        <v>507</v>
      </c>
      <c r="V136" s="1" t="s">
        <v>492</v>
      </c>
      <c r="W136" s="1" t="s">
        <v>492</v>
      </c>
      <c r="X136" s="1" t="s">
        <v>493</v>
      </c>
      <c r="Y136" s="1" t="s">
        <v>508</v>
      </c>
      <c r="Z136" s="1" t="s">
        <v>509</v>
      </c>
      <c r="AA136" s="1" t="s">
        <v>540</v>
      </c>
      <c r="AB136" s="1" t="s">
        <v>241</v>
      </c>
      <c r="AC136" s="1" t="s">
        <v>492</v>
      </c>
      <c r="AD136" s="1" t="s">
        <v>492</v>
      </c>
      <c r="AE136" s="1" t="s">
        <v>493</v>
      </c>
      <c r="AF136" s="1" t="s">
        <v>508</v>
      </c>
      <c r="AG136" s="1" t="s">
        <v>509</v>
      </c>
    </row>
    <row r="137" spans="4:76" ht="15" customHeight="1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I137" t="s">
        <v>241</v>
      </c>
      <c r="AJ137" t="s">
        <v>200</v>
      </c>
      <c r="AK137" t="s">
        <v>18</v>
      </c>
      <c r="AS137">
        <v>60140.2</v>
      </c>
      <c r="AT137">
        <v>0</v>
      </c>
      <c r="AU137">
        <v>0</v>
      </c>
      <c r="AV137">
        <v>0</v>
      </c>
      <c r="AW137">
        <f>AT137-AV137</f>
        <v>0</v>
      </c>
      <c r="AX137">
        <f>AV137-AT137</f>
        <v>0</v>
      </c>
      <c r="BD137" t="s">
        <v>151</v>
      </c>
      <c r="BE137">
        <v>0</v>
      </c>
      <c r="BI137" t="str">
        <f>AJ137 &amp; BE137</f>
        <v>Прочие собственные средства0</v>
      </c>
      <c r="BX137" t="str">
        <f>AJ137 &amp; AK137</f>
        <v>Прочие собственные средстванет</v>
      </c>
    </row>
    <row r="138" spans="4:76" ht="15" customHeight="1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I138" t="s">
        <v>115</v>
      </c>
      <c r="AJ138" t="s">
        <v>205</v>
      </c>
      <c r="AK138" t="s">
        <v>18</v>
      </c>
      <c r="AS138">
        <v>56238.3</v>
      </c>
      <c r="AT138">
        <v>0</v>
      </c>
      <c r="AU138">
        <v>0</v>
      </c>
      <c r="AV138">
        <v>0</v>
      </c>
      <c r="AW138">
        <f>AT138-AV138</f>
        <v>0</v>
      </c>
      <c r="AX138">
        <f>AV138-AT138</f>
        <v>0</v>
      </c>
      <c r="BD138" t="s">
        <v>151</v>
      </c>
      <c r="BE138">
        <v>0</v>
      </c>
      <c r="BI138" t="str">
        <f>AJ138 &amp; BE138</f>
        <v>Займы0</v>
      </c>
      <c r="BX138" t="str">
        <f>AJ138 &amp; AK138</f>
        <v>Займынет</v>
      </c>
    </row>
    <row r="139" spans="4:76" ht="15" customHeight="1" thickBot="1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I139" t="s">
        <v>116</v>
      </c>
      <c r="AJ139" t="s">
        <v>198</v>
      </c>
      <c r="AK139" t="s">
        <v>18</v>
      </c>
      <c r="AS139">
        <v>9698</v>
      </c>
      <c r="AT139">
        <v>0</v>
      </c>
      <c r="AU139">
        <v>0</v>
      </c>
      <c r="AV139">
        <v>0</v>
      </c>
      <c r="AW139">
        <f>AT139-AV139</f>
        <v>0</v>
      </c>
      <c r="AX139">
        <f>AV139-AT139</f>
        <v>0</v>
      </c>
      <c r="BD139" t="s">
        <v>151</v>
      </c>
      <c r="BE139">
        <v>0</v>
      </c>
      <c r="BI139" t="str">
        <f>AJ139 &amp; BE139</f>
        <v>Амортизационные отчисления0</v>
      </c>
      <c r="BX139" t="str">
        <f>AJ139 &amp; AK139</f>
        <v>Амортизационные отчислениянет</v>
      </c>
    </row>
    <row r="140" spans="4:76" ht="11.25" customHeight="1">
      <c r="D140" s="1">
        <v>17</v>
      </c>
      <c r="E140" s="1" t="s">
        <v>494</v>
      </c>
      <c r="F140" s="1" t="s">
        <v>531</v>
      </c>
      <c r="G140" s="1" t="s">
        <v>536</v>
      </c>
      <c r="H140" s="1" t="s">
        <v>492</v>
      </c>
      <c r="I140" s="1" t="s">
        <v>492</v>
      </c>
      <c r="J140" s="1" t="s">
        <v>493</v>
      </c>
      <c r="K140" s="1">
        <v>13</v>
      </c>
      <c r="L140" s="1">
        <v>2028</v>
      </c>
      <c r="M140" s="1" t="s">
        <v>185</v>
      </c>
      <c r="N140" s="1" t="s">
        <v>11</v>
      </c>
      <c r="O140" s="1">
        <v>0</v>
      </c>
      <c r="P140" s="1">
        <v>0</v>
      </c>
    </row>
    <row r="141" spans="4:76" ht="11.25" customHeight="1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>
        <v>1</v>
      </c>
      <c r="S141" s="1" t="s">
        <v>17</v>
      </c>
      <c r="T141" s="1" t="s">
        <v>516</v>
      </c>
      <c r="U141" s="1" t="s">
        <v>507</v>
      </c>
      <c r="V141" s="1" t="s">
        <v>492</v>
      </c>
      <c r="W141" s="1" t="s">
        <v>492</v>
      </c>
      <c r="X141" s="1" t="s">
        <v>493</v>
      </c>
      <c r="Y141" s="1" t="s">
        <v>508</v>
      </c>
      <c r="Z141" s="1" t="s">
        <v>509</v>
      </c>
      <c r="AA141" s="1" t="s">
        <v>517</v>
      </c>
      <c r="AB141" s="1" t="s">
        <v>518</v>
      </c>
      <c r="AC141" s="1" t="s">
        <v>492</v>
      </c>
      <c r="AD141" s="1" t="s">
        <v>492</v>
      </c>
      <c r="AE141" s="1" t="s">
        <v>493</v>
      </c>
      <c r="AF141" s="1" t="s">
        <v>508</v>
      </c>
      <c r="AG141" s="1" t="s">
        <v>509</v>
      </c>
    </row>
    <row r="142" spans="4:76" ht="15" customHeight="1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I142" t="s">
        <v>241</v>
      </c>
      <c r="AJ142" t="s">
        <v>205</v>
      </c>
      <c r="AK142" t="s">
        <v>18</v>
      </c>
      <c r="AS142">
        <v>14446.4</v>
      </c>
      <c r="AT142">
        <v>0</v>
      </c>
      <c r="AU142">
        <v>0</v>
      </c>
      <c r="AV142">
        <v>0</v>
      </c>
      <c r="AW142">
        <f>AT142-AV142</f>
        <v>0</v>
      </c>
      <c r="AX142">
        <f>AV142-AT142</f>
        <v>0</v>
      </c>
      <c r="BD142" t="s">
        <v>151</v>
      </c>
      <c r="BE142">
        <v>0</v>
      </c>
      <c r="BI142" t="str">
        <f>AJ142 &amp; BE142</f>
        <v>Займы0</v>
      </c>
      <c r="BX142" t="str">
        <f>AJ142 &amp; AK142</f>
        <v>Займынет</v>
      </c>
    </row>
    <row r="143" spans="4:76" ht="15" customHeight="1" thickBot="1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I143" t="s">
        <v>115</v>
      </c>
      <c r="AJ143" t="s">
        <v>217</v>
      </c>
      <c r="AK143" t="s">
        <v>18</v>
      </c>
      <c r="AS143">
        <v>12488.8</v>
      </c>
      <c r="AT143">
        <v>0</v>
      </c>
      <c r="AU143">
        <v>0</v>
      </c>
      <c r="AV143">
        <v>0</v>
      </c>
      <c r="AW143">
        <f>AT143-AV143</f>
        <v>0</v>
      </c>
      <c r="AX143">
        <f>AV143-AT143</f>
        <v>0</v>
      </c>
      <c r="BD143" t="s">
        <v>151</v>
      </c>
      <c r="BE143">
        <v>0</v>
      </c>
      <c r="BI143" t="str">
        <f>AJ143 &amp; BE143</f>
        <v>Прибыль направляемая на инвестиции0</v>
      </c>
      <c r="BX143" t="str">
        <f>AJ143 &amp; AK143</f>
        <v>Прибыль направляемая на инвестициинет</v>
      </c>
    </row>
    <row r="144" spans="4:76" ht="11.25" customHeight="1">
      <c r="D144" s="1">
        <v>18</v>
      </c>
      <c r="E144" s="1" t="s">
        <v>501</v>
      </c>
      <c r="F144" s="1" t="s">
        <v>502</v>
      </c>
      <c r="G144" s="1" t="s">
        <v>537</v>
      </c>
      <c r="H144" s="1" t="s">
        <v>492</v>
      </c>
      <c r="I144" s="1" t="s">
        <v>492</v>
      </c>
      <c r="J144" s="1" t="s">
        <v>493</v>
      </c>
      <c r="K144" s="1">
        <v>4</v>
      </c>
      <c r="L144" s="1">
        <v>2019</v>
      </c>
      <c r="M144" s="1" t="s">
        <v>185</v>
      </c>
      <c r="N144" s="1" t="s">
        <v>4</v>
      </c>
      <c r="O144" s="1">
        <v>0</v>
      </c>
      <c r="P144" s="1">
        <v>0</v>
      </c>
    </row>
    <row r="145" spans="4:76" ht="11.25" customHeight="1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>
        <v>1</v>
      </c>
      <c r="S145" s="1" t="s">
        <v>17</v>
      </c>
      <c r="T145" s="1" t="s">
        <v>516</v>
      </c>
      <c r="U145" s="1" t="s">
        <v>507</v>
      </c>
      <c r="V145" s="1" t="s">
        <v>492</v>
      </c>
      <c r="W145" s="1" t="s">
        <v>492</v>
      </c>
      <c r="X145" s="1" t="s">
        <v>493</v>
      </c>
      <c r="Y145" s="1" t="s">
        <v>508</v>
      </c>
      <c r="Z145" s="1" t="s">
        <v>509</v>
      </c>
      <c r="AA145" s="1" t="s">
        <v>517</v>
      </c>
      <c r="AB145" s="1" t="s">
        <v>518</v>
      </c>
      <c r="AC145" s="1" t="s">
        <v>492</v>
      </c>
      <c r="AD145" s="1" t="s">
        <v>492</v>
      </c>
      <c r="AE145" s="1" t="s">
        <v>493</v>
      </c>
      <c r="AF145" s="1" t="s">
        <v>508</v>
      </c>
      <c r="AG145" s="1" t="s">
        <v>509</v>
      </c>
    </row>
    <row r="146" spans="4:76" ht="23.25" customHeight="1" thickBot="1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I146" t="s">
        <v>241</v>
      </c>
      <c r="AJ146" t="s">
        <v>205</v>
      </c>
      <c r="AK146" t="s">
        <v>18</v>
      </c>
      <c r="AS146">
        <v>96421.5</v>
      </c>
      <c r="AT146">
        <v>79231.199999999997</v>
      </c>
      <c r="AU146">
        <v>0</v>
      </c>
      <c r="AV146">
        <v>0</v>
      </c>
      <c r="AW146">
        <f>AT146-AV146</f>
        <v>79231.199999999997</v>
      </c>
      <c r="AX146">
        <f>AV146-AT146</f>
        <v>-79231.199999999997</v>
      </c>
      <c r="BA146" t="s">
        <v>546</v>
      </c>
      <c r="BB146">
        <v>79231.199999999997</v>
      </c>
      <c r="BC146" t="s">
        <v>545</v>
      </c>
      <c r="BD146" t="s">
        <v>151</v>
      </c>
      <c r="BE146">
        <v>0</v>
      </c>
      <c r="BI146" t="str">
        <f>AJ146 &amp; BE146</f>
        <v>Займы0</v>
      </c>
      <c r="BX146" t="str">
        <f>AJ146 &amp; AK146</f>
        <v>Займынет</v>
      </c>
    </row>
    <row r="147" spans="4:76" ht="11.25" customHeight="1">
      <c r="D147" s="1">
        <v>19</v>
      </c>
      <c r="E147" s="1" t="s">
        <v>494</v>
      </c>
      <c r="F147" s="1" t="s">
        <v>531</v>
      </c>
      <c r="G147" s="1" t="s">
        <v>538</v>
      </c>
      <c r="H147" s="1" t="s">
        <v>492</v>
      </c>
      <c r="I147" s="1" t="s">
        <v>492</v>
      </c>
      <c r="J147" s="1" t="s">
        <v>493</v>
      </c>
      <c r="K147" s="1">
        <v>4</v>
      </c>
      <c r="L147" s="1">
        <v>2018</v>
      </c>
      <c r="M147" s="1" t="s">
        <v>188</v>
      </c>
      <c r="N147" s="1" t="s">
        <v>3</v>
      </c>
      <c r="O147" s="1">
        <v>0</v>
      </c>
      <c r="P147" s="1">
        <v>0</v>
      </c>
    </row>
    <row r="148" spans="4:76" ht="11.25" customHeight="1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>
        <v>1</v>
      </c>
      <c r="S148" s="1" t="s">
        <v>17</v>
      </c>
      <c r="T148" s="1" t="s">
        <v>519</v>
      </c>
      <c r="U148" s="1" t="s">
        <v>507</v>
      </c>
      <c r="V148" s="1" t="s">
        <v>492</v>
      </c>
      <c r="W148" s="1" t="s">
        <v>492</v>
      </c>
      <c r="X148" s="1" t="s">
        <v>493</v>
      </c>
      <c r="Y148" s="1" t="s">
        <v>508</v>
      </c>
      <c r="Z148" s="1" t="s">
        <v>509</v>
      </c>
      <c r="AA148" s="1" t="s">
        <v>520</v>
      </c>
      <c r="AB148" s="1" t="s">
        <v>521</v>
      </c>
      <c r="AC148" s="1" t="s">
        <v>492</v>
      </c>
      <c r="AD148" s="1" t="s">
        <v>492</v>
      </c>
      <c r="AE148" s="1" t="s">
        <v>493</v>
      </c>
      <c r="AF148" s="1" t="s">
        <v>508</v>
      </c>
      <c r="AG148" s="1" t="s">
        <v>509</v>
      </c>
    </row>
    <row r="149" spans="4:76" ht="15" customHeight="1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I149" t="s">
        <v>241</v>
      </c>
      <c r="AJ149" t="s">
        <v>205</v>
      </c>
      <c r="AK149" t="s">
        <v>18</v>
      </c>
      <c r="AS149">
        <v>498.6</v>
      </c>
      <c r="AT149">
        <v>0</v>
      </c>
      <c r="AU149">
        <v>0</v>
      </c>
      <c r="AV149">
        <v>0</v>
      </c>
      <c r="AW149">
        <f>AT149-AV149</f>
        <v>0</v>
      </c>
      <c r="AX149">
        <f>AV149-AT149</f>
        <v>0</v>
      </c>
      <c r="BD149" t="s">
        <v>151</v>
      </c>
      <c r="BE149">
        <v>0</v>
      </c>
      <c r="BI149" t="str">
        <f>AJ149 &amp; BE149</f>
        <v>Займы0</v>
      </c>
      <c r="BX149" t="str">
        <f>AJ149 &amp; AK149</f>
        <v>Займынет</v>
      </c>
    </row>
    <row r="150" spans="4:76" ht="25.5" customHeight="1" thickBot="1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I150" t="s">
        <v>115</v>
      </c>
      <c r="AJ150" t="s">
        <v>198</v>
      </c>
      <c r="AK150" t="s">
        <v>18</v>
      </c>
      <c r="AS150">
        <v>8174.4</v>
      </c>
      <c r="AT150">
        <v>8174.4</v>
      </c>
      <c r="AU150">
        <v>0</v>
      </c>
      <c r="AV150">
        <v>0</v>
      </c>
      <c r="AW150">
        <f>AT150-AV150</f>
        <v>8174.4</v>
      </c>
      <c r="AX150">
        <f>AV150-AT150</f>
        <v>-8174.4</v>
      </c>
      <c r="BA150" t="s">
        <v>546</v>
      </c>
      <c r="BB150">
        <v>8174.4</v>
      </c>
      <c r="BC150" t="s">
        <v>545</v>
      </c>
      <c r="BD150" t="s">
        <v>151</v>
      </c>
      <c r="BE150">
        <v>0</v>
      </c>
      <c r="BI150" t="str">
        <f>AJ150 &amp; BE150</f>
        <v>Амортизационные отчисления0</v>
      </c>
      <c r="BX150" t="str">
        <f>AJ150 &amp; AK150</f>
        <v>Амортизационные отчислениянет</v>
      </c>
    </row>
    <row r="151" spans="4:76" ht="11.25" customHeight="1">
      <c r="D151" s="1">
        <v>20</v>
      </c>
      <c r="E151" s="1" t="s">
        <v>501</v>
      </c>
      <c r="F151" s="1" t="s">
        <v>524</v>
      </c>
      <c r="G151" s="1" t="s">
        <v>528</v>
      </c>
      <c r="H151" s="1" t="s">
        <v>492</v>
      </c>
      <c r="I151" s="1" t="s">
        <v>492</v>
      </c>
      <c r="J151" s="1" t="s">
        <v>493</v>
      </c>
      <c r="K151" s="1">
        <v>4</v>
      </c>
      <c r="L151" s="1">
        <v>2019</v>
      </c>
      <c r="M151" s="1" t="s">
        <v>187</v>
      </c>
      <c r="N151" s="1" t="s">
        <v>3</v>
      </c>
      <c r="O151" s="1">
        <v>0</v>
      </c>
      <c r="P151" s="1">
        <v>0</v>
      </c>
    </row>
    <row r="152" spans="4:76" ht="11.25" customHeight="1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>
        <v>1</v>
      </c>
      <c r="S152" s="1" t="s">
        <v>17</v>
      </c>
      <c r="T152" s="1" t="s">
        <v>519</v>
      </c>
      <c r="U152" s="1" t="s">
        <v>507</v>
      </c>
      <c r="V152" s="1" t="s">
        <v>492</v>
      </c>
      <c r="W152" s="1" t="s">
        <v>492</v>
      </c>
      <c r="X152" s="1" t="s">
        <v>493</v>
      </c>
      <c r="Y152" s="1" t="s">
        <v>508</v>
      </c>
      <c r="Z152" s="1" t="s">
        <v>509</v>
      </c>
      <c r="AA152" s="1" t="s">
        <v>520</v>
      </c>
      <c r="AB152" s="1" t="s">
        <v>521</v>
      </c>
      <c r="AC152" s="1" t="s">
        <v>492</v>
      </c>
      <c r="AD152" s="1" t="s">
        <v>492</v>
      </c>
      <c r="AE152" s="1" t="s">
        <v>493</v>
      </c>
      <c r="AF152" s="1" t="s">
        <v>508</v>
      </c>
      <c r="AG152" s="1" t="s">
        <v>509</v>
      </c>
    </row>
    <row r="153" spans="4:76" ht="15" customHeight="1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I153" t="s">
        <v>241</v>
      </c>
      <c r="AJ153" t="s">
        <v>205</v>
      </c>
      <c r="AK153" t="s">
        <v>18</v>
      </c>
      <c r="AS153">
        <v>8730.6</v>
      </c>
      <c r="AT153">
        <v>0</v>
      </c>
      <c r="AU153">
        <v>0</v>
      </c>
      <c r="AV153">
        <v>0</v>
      </c>
      <c r="AW153">
        <f>AT153-AV153</f>
        <v>0</v>
      </c>
      <c r="AX153">
        <f>AV153-AT153</f>
        <v>0</v>
      </c>
      <c r="BD153" t="s">
        <v>151</v>
      </c>
      <c r="BE153">
        <v>0</v>
      </c>
      <c r="BI153" t="str">
        <f>AJ153 &amp; BE153</f>
        <v>Займы0</v>
      </c>
      <c r="BX153" t="str">
        <f>AJ153 &amp; AK153</f>
        <v>Займынет</v>
      </c>
    </row>
    <row r="155" spans="4:76" ht="15.75" customHeight="1"/>
    <row r="156" spans="4:76" ht="15" customHeight="1">
      <c r="D156" t="s">
        <v>162</v>
      </c>
    </row>
    <row r="157" spans="4:76" ht="24" customHeight="1">
      <c r="D157" s="1" t="s">
        <v>33</v>
      </c>
      <c r="E157" s="1" t="s">
        <v>191</v>
      </c>
      <c r="F157" s="1" t="s">
        <v>192</v>
      </c>
      <c r="G157" s="1" t="s">
        <v>160</v>
      </c>
      <c r="H157" s="1" t="s">
        <v>265</v>
      </c>
      <c r="I157" s="1"/>
      <c r="J157" s="1"/>
      <c r="K157" s="1" t="s">
        <v>230</v>
      </c>
      <c r="L157" s="1" t="s">
        <v>239</v>
      </c>
      <c r="M157" s="1" t="s">
        <v>282</v>
      </c>
      <c r="N157" s="1"/>
      <c r="O157" s="1" t="s">
        <v>240</v>
      </c>
      <c r="P157" s="1"/>
      <c r="R157" s="1" t="s">
        <v>266</v>
      </c>
      <c r="S157" s="1" t="s">
        <v>250</v>
      </c>
      <c r="T157" s="1" t="s">
        <v>259</v>
      </c>
      <c r="U157" s="1" t="s">
        <v>260</v>
      </c>
      <c r="V157" s="1" t="s">
        <v>261</v>
      </c>
      <c r="W157" s="1"/>
      <c r="X157" s="1"/>
      <c r="Y157" s="1"/>
      <c r="Z157" s="1"/>
      <c r="AA157" s="1"/>
      <c r="AB157" s="1"/>
      <c r="AC157" s="1" t="s">
        <v>265</v>
      </c>
      <c r="AD157" s="1"/>
      <c r="AE157" s="1"/>
      <c r="AF157" s="1"/>
      <c r="AG157" s="1"/>
      <c r="AI157" s="1" t="s">
        <v>267</v>
      </c>
      <c r="AJ157" s="1" t="s">
        <v>158</v>
      </c>
      <c r="AK157" s="1" t="s">
        <v>312</v>
      </c>
      <c r="AL157" s="1" t="s">
        <v>313</v>
      </c>
      <c r="AM157" s="1" t="s">
        <v>314</v>
      </c>
      <c r="AN157" s="1" t="s">
        <v>315</v>
      </c>
      <c r="AO157" s="1" t="s">
        <v>316</v>
      </c>
      <c r="AP157" s="1" t="s">
        <v>317</v>
      </c>
      <c r="AQ157" s="1" t="s">
        <v>318</v>
      </c>
      <c r="AR157" s="1" t="s">
        <v>319</v>
      </c>
      <c r="AS157" s="1" t="s">
        <v>279</v>
      </c>
      <c r="AT157" s="1" t="s">
        <v>326</v>
      </c>
      <c r="AU157" s="1" t="s">
        <v>324</v>
      </c>
      <c r="AV157" s="1" t="s">
        <v>325</v>
      </c>
      <c r="AW157" s="1" t="s">
        <v>290</v>
      </c>
      <c r="AX157" s="1" t="s">
        <v>291</v>
      </c>
      <c r="AY157" s="1" t="s">
        <v>296</v>
      </c>
      <c r="AZ157" s="1"/>
      <c r="BA157" s="1"/>
      <c r="BB157" s="1"/>
      <c r="BC157" s="1" t="s">
        <v>299</v>
      </c>
      <c r="BD157" s="1"/>
    </row>
    <row r="158" spans="4:76">
      <c r="D158" s="1"/>
      <c r="E158" s="1"/>
      <c r="F158" s="1"/>
      <c r="G158" s="1"/>
      <c r="H158" t="s">
        <v>154</v>
      </c>
      <c r="I158" t="s">
        <v>155</v>
      </c>
      <c r="J158" t="s">
        <v>156</v>
      </c>
      <c r="K158" s="1"/>
      <c r="L158" s="1"/>
      <c r="M158" t="s">
        <v>283</v>
      </c>
      <c r="N158" t="s">
        <v>284</v>
      </c>
      <c r="O158" t="s">
        <v>257</v>
      </c>
      <c r="P158" t="s">
        <v>285</v>
      </c>
      <c r="R158" s="1"/>
      <c r="S158" s="1"/>
      <c r="T158" s="1"/>
      <c r="U158" s="1"/>
      <c r="V158" t="s">
        <v>154</v>
      </c>
      <c r="W158" t="s">
        <v>155</v>
      </c>
      <c r="X158" t="s">
        <v>156</v>
      </c>
      <c r="Y158" t="s">
        <v>262</v>
      </c>
      <c r="Z158" t="s">
        <v>156</v>
      </c>
      <c r="AA158" t="s">
        <v>263</v>
      </c>
      <c r="AB158" t="s">
        <v>264</v>
      </c>
      <c r="AC158" t="s">
        <v>154</v>
      </c>
      <c r="AD158" t="s">
        <v>155</v>
      </c>
      <c r="AE158" t="s">
        <v>156</v>
      </c>
      <c r="AF158" t="s">
        <v>262</v>
      </c>
      <c r="AG158" t="s">
        <v>156</v>
      </c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t="s">
        <v>294</v>
      </c>
      <c r="AZ158" t="s">
        <v>295</v>
      </c>
      <c r="BA158" t="s">
        <v>297</v>
      </c>
      <c r="BB158" t="s">
        <v>298</v>
      </c>
      <c r="BC158" t="s">
        <v>299</v>
      </c>
      <c r="BD158" t="s">
        <v>300</v>
      </c>
    </row>
    <row r="159" spans="4:76" ht="12.75" customHeight="1">
      <c r="G159" t="s">
        <v>138</v>
      </c>
      <c r="AJ159" t="s">
        <v>138</v>
      </c>
      <c r="AS159">
        <f>SUMIF($BE160:$BE164,"&lt;&gt;1",AS160:AS164)</f>
        <v>25311</v>
      </c>
      <c r="AT159">
        <f>SUMIF($BE160:$BE164,"&lt;&gt;1",AT160:AT164)</f>
        <v>0</v>
      </c>
      <c r="AU159">
        <f>SUMIF($BE160:$BE164,"&lt;&gt;1",AU160:AU164)</f>
        <v>0</v>
      </c>
      <c r="AV159">
        <f>SUMIF($BE160:$BE164,"&lt;&gt;1",AV160:AV164)</f>
        <v>0</v>
      </c>
      <c r="AW159">
        <f>SUMIF($BE160:$BE164,"&lt;&gt;1",AW160:AW164)</f>
        <v>0</v>
      </c>
    </row>
    <row r="160" spans="4:76" ht="11.25" hidden="1" customHeight="1">
      <c r="D160">
        <v>0</v>
      </c>
    </row>
    <row r="161" spans="4:76" ht="11.25" customHeight="1">
      <c r="D161" s="1">
        <v>1</v>
      </c>
      <c r="E161" s="1" t="s">
        <v>497</v>
      </c>
      <c r="F161" s="1"/>
      <c r="G161" s="1" t="s">
        <v>544</v>
      </c>
      <c r="H161" s="1" t="s">
        <v>492</v>
      </c>
      <c r="I161" s="1" t="s">
        <v>492</v>
      </c>
      <c r="J161" s="1" t="s">
        <v>493</v>
      </c>
      <c r="K161" s="1">
        <v>3</v>
      </c>
      <c r="L161" s="1">
        <v>2018</v>
      </c>
      <c r="M161" s="1" t="s">
        <v>186</v>
      </c>
      <c r="N161" s="1" t="s">
        <v>3</v>
      </c>
      <c r="O161" s="1">
        <v>0</v>
      </c>
      <c r="P161" s="1">
        <v>0</v>
      </c>
    </row>
    <row r="162" spans="4:76" ht="11.25" customHeight="1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>
        <v>1</v>
      </c>
      <c r="S162" s="1" t="s">
        <v>515</v>
      </c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76" ht="15" customHeight="1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I163" t="s">
        <v>241</v>
      </c>
      <c r="AJ163" t="s">
        <v>205</v>
      </c>
      <c r="AK163" t="s">
        <v>18</v>
      </c>
      <c r="AS163">
        <v>25311</v>
      </c>
      <c r="AT163">
        <v>0</v>
      </c>
      <c r="AU163">
        <v>0</v>
      </c>
      <c r="AV163">
        <v>0</v>
      </c>
      <c r="AW163">
        <f>AT163-AV163</f>
        <v>0</v>
      </c>
      <c r="AX163">
        <f>AV163-AT163</f>
        <v>0</v>
      </c>
      <c r="BD163" t="s">
        <v>151</v>
      </c>
      <c r="BE163">
        <v>0</v>
      </c>
      <c r="BI163" t="str">
        <f>AJ163 &amp; BE163</f>
        <v>Займы0</v>
      </c>
      <c r="BX163" t="str">
        <f>AJ163 &amp; AK163</f>
        <v>Займынет</v>
      </c>
    </row>
    <row r="166" spans="4:76">
      <c r="D166" t="s">
        <v>280</v>
      </c>
    </row>
    <row r="168" spans="4:76">
      <c r="D168" s="1" t="s">
        <v>281</v>
      </c>
      <c r="E168" s="1"/>
      <c r="F168" s="1"/>
    </row>
    <row r="169" spans="4:76">
      <c r="D169" s="1"/>
      <c r="E169" s="1"/>
      <c r="F169" s="1"/>
    </row>
    <row r="170" spans="4:76">
      <c r="D170" s="1" t="s">
        <v>289</v>
      </c>
      <c r="E170" s="1"/>
      <c r="F170" s="1"/>
    </row>
  </sheetData>
  <sheetProtection sheet="1" objects="1" scenarios="1" formatColumns="0" formatRows="0" autoFilter="0"/>
  <mergeCells count="972">
    <mergeCell ref="AG162:AG163"/>
    <mergeCell ref="X162:X163"/>
    <mergeCell ref="Y162:Y163"/>
    <mergeCell ref="Z162:Z163"/>
    <mergeCell ref="AA162:AA163"/>
    <mergeCell ref="AB162:AB163"/>
    <mergeCell ref="AC162:AC163"/>
    <mergeCell ref="AD162:AD163"/>
    <mergeCell ref="AE162:AE163"/>
    <mergeCell ref="AF162:AF163"/>
    <mergeCell ref="AE152:AE153"/>
    <mergeCell ref="AF152:AF153"/>
    <mergeCell ref="AG152:AG153"/>
    <mergeCell ref="D161:D163"/>
    <mergeCell ref="E161:E163"/>
    <mergeCell ref="F161:F163"/>
    <mergeCell ref="G161:G163"/>
    <mergeCell ref="H161:H163"/>
    <mergeCell ref="I161:I163"/>
    <mergeCell ref="J161:J163"/>
    <mergeCell ref="K161:K163"/>
    <mergeCell ref="L161:L163"/>
    <mergeCell ref="M161:M163"/>
    <mergeCell ref="N161:N163"/>
    <mergeCell ref="O161:O163"/>
    <mergeCell ref="P161:P163"/>
    <mergeCell ref="Q162:Q163"/>
    <mergeCell ref="R162:R163"/>
    <mergeCell ref="S162:S163"/>
    <mergeCell ref="T162:T163"/>
    <mergeCell ref="U162:U163"/>
    <mergeCell ref="V162:V163"/>
    <mergeCell ref="W162:W163"/>
    <mergeCell ref="V152:V153"/>
    <mergeCell ref="W152:W153"/>
    <mergeCell ref="X152:X153"/>
    <mergeCell ref="Y152:Y153"/>
    <mergeCell ref="Z152:Z153"/>
    <mergeCell ref="AA152:AA153"/>
    <mergeCell ref="AB152:AB153"/>
    <mergeCell ref="AC152:AC153"/>
    <mergeCell ref="AD152:AD153"/>
    <mergeCell ref="M151:M153"/>
    <mergeCell ref="N151:N153"/>
    <mergeCell ref="O151:O153"/>
    <mergeCell ref="P151:P153"/>
    <mergeCell ref="Q152:Q153"/>
    <mergeCell ref="R152:R153"/>
    <mergeCell ref="S152:S153"/>
    <mergeCell ref="T152:T153"/>
    <mergeCell ref="U152:U153"/>
    <mergeCell ref="D151:D153"/>
    <mergeCell ref="E151:E153"/>
    <mergeCell ref="F151:F153"/>
    <mergeCell ref="G151:G153"/>
    <mergeCell ref="H151:H153"/>
    <mergeCell ref="I151:I153"/>
    <mergeCell ref="J151:J153"/>
    <mergeCell ref="K151:K153"/>
    <mergeCell ref="L151:L153"/>
    <mergeCell ref="AC148:AC150"/>
    <mergeCell ref="AD148:AD150"/>
    <mergeCell ref="AE148:AE150"/>
    <mergeCell ref="AF148:AF150"/>
    <mergeCell ref="AG148:AG150"/>
    <mergeCell ref="AG145:AG146"/>
    <mergeCell ref="AC145:AC146"/>
    <mergeCell ref="AD145:AD146"/>
    <mergeCell ref="AE145:AE146"/>
    <mergeCell ref="AF145:AF146"/>
    <mergeCell ref="D147:D150"/>
    <mergeCell ref="E147:E150"/>
    <mergeCell ref="F147:F150"/>
    <mergeCell ref="G147:G150"/>
    <mergeCell ref="H147:H150"/>
    <mergeCell ref="I147:I150"/>
    <mergeCell ref="J147:J150"/>
    <mergeCell ref="K147:K150"/>
    <mergeCell ref="L147:L150"/>
    <mergeCell ref="M147:M150"/>
    <mergeCell ref="N147:N150"/>
    <mergeCell ref="O147:O150"/>
    <mergeCell ref="P147:P150"/>
    <mergeCell ref="Q148:Q150"/>
    <mergeCell ref="R148:R150"/>
    <mergeCell ref="S148:S150"/>
    <mergeCell ref="T148:T150"/>
    <mergeCell ref="U148:U150"/>
    <mergeCell ref="V148:V150"/>
    <mergeCell ref="W148:W150"/>
    <mergeCell ref="X148:X150"/>
    <mergeCell ref="Y148:Y150"/>
    <mergeCell ref="X145:X146"/>
    <mergeCell ref="Y145:Y146"/>
    <mergeCell ref="Z145:Z146"/>
    <mergeCell ref="AA145:AA146"/>
    <mergeCell ref="AB145:AB146"/>
    <mergeCell ref="Z148:Z150"/>
    <mergeCell ref="AA148:AA150"/>
    <mergeCell ref="AB148:AB150"/>
    <mergeCell ref="AE141:AE143"/>
    <mergeCell ref="AF141:AF143"/>
    <mergeCell ref="AG141:AG143"/>
    <mergeCell ref="D144:D146"/>
    <mergeCell ref="E144:E146"/>
    <mergeCell ref="F144:F146"/>
    <mergeCell ref="G144:G146"/>
    <mergeCell ref="H144:H146"/>
    <mergeCell ref="I144:I146"/>
    <mergeCell ref="J144:J146"/>
    <mergeCell ref="K144:K146"/>
    <mergeCell ref="L144:L146"/>
    <mergeCell ref="M144:M146"/>
    <mergeCell ref="N144:N146"/>
    <mergeCell ref="O144:O146"/>
    <mergeCell ref="P144:P146"/>
    <mergeCell ref="Q145:Q146"/>
    <mergeCell ref="R145:R146"/>
    <mergeCell ref="S145:S146"/>
    <mergeCell ref="T145:T146"/>
    <mergeCell ref="U145:U146"/>
    <mergeCell ref="V145:V146"/>
    <mergeCell ref="W145:W146"/>
    <mergeCell ref="V141:V143"/>
    <mergeCell ref="W141:W143"/>
    <mergeCell ref="X141:X143"/>
    <mergeCell ref="Y141:Y143"/>
    <mergeCell ref="Z141:Z143"/>
    <mergeCell ref="AA141:AA143"/>
    <mergeCell ref="AB141:AB143"/>
    <mergeCell ref="AC141:AC143"/>
    <mergeCell ref="AD141:AD143"/>
    <mergeCell ref="M140:M143"/>
    <mergeCell ref="N140:N143"/>
    <mergeCell ref="O140:O143"/>
    <mergeCell ref="P140:P143"/>
    <mergeCell ref="Q141:Q143"/>
    <mergeCell ref="R141:R143"/>
    <mergeCell ref="S141:S143"/>
    <mergeCell ref="T141:T143"/>
    <mergeCell ref="U141:U143"/>
    <mergeCell ref="D140:D143"/>
    <mergeCell ref="E140:E143"/>
    <mergeCell ref="F140:F143"/>
    <mergeCell ref="G140:G143"/>
    <mergeCell ref="H140:H143"/>
    <mergeCell ref="I140:I143"/>
    <mergeCell ref="J140:J143"/>
    <mergeCell ref="K140:K143"/>
    <mergeCell ref="L140:L143"/>
    <mergeCell ref="AC136:AC139"/>
    <mergeCell ref="AD136:AD139"/>
    <mergeCell ref="AE136:AE139"/>
    <mergeCell ref="AF136:AF139"/>
    <mergeCell ref="AG136:AG139"/>
    <mergeCell ref="AG133:AG134"/>
    <mergeCell ref="AC133:AC134"/>
    <mergeCell ref="AD133:AD134"/>
    <mergeCell ref="AE133:AE134"/>
    <mergeCell ref="AF133:AF134"/>
    <mergeCell ref="D135:D139"/>
    <mergeCell ref="E135:E139"/>
    <mergeCell ref="F135:F139"/>
    <mergeCell ref="G135:G139"/>
    <mergeCell ref="H135:H139"/>
    <mergeCell ref="I135:I139"/>
    <mergeCell ref="J135:J139"/>
    <mergeCell ref="K135:K139"/>
    <mergeCell ref="L135:L139"/>
    <mergeCell ref="M135:M139"/>
    <mergeCell ref="N135:N139"/>
    <mergeCell ref="O135:O139"/>
    <mergeCell ref="P135:P139"/>
    <mergeCell ref="Q136:Q139"/>
    <mergeCell ref="R136:R139"/>
    <mergeCell ref="S136:S139"/>
    <mergeCell ref="T136:T139"/>
    <mergeCell ref="U136:U139"/>
    <mergeCell ref="V136:V139"/>
    <mergeCell ref="W136:W139"/>
    <mergeCell ref="X136:X139"/>
    <mergeCell ref="Y136:Y139"/>
    <mergeCell ref="X133:X134"/>
    <mergeCell ref="Y133:Y134"/>
    <mergeCell ref="Z133:Z134"/>
    <mergeCell ref="AA133:AA134"/>
    <mergeCell ref="AB133:AB134"/>
    <mergeCell ref="Z136:Z139"/>
    <mergeCell ref="AA136:AA139"/>
    <mergeCell ref="AB136:AB139"/>
    <mergeCell ref="AE129:AE131"/>
    <mergeCell ref="AF129:AF131"/>
    <mergeCell ref="AG129:AG131"/>
    <mergeCell ref="D132:D134"/>
    <mergeCell ref="E132:E134"/>
    <mergeCell ref="F132:F134"/>
    <mergeCell ref="G132:G134"/>
    <mergeCell ref="H132:H134"/>
    <mergeCell ref="I132:I134"/>
    <mergeCell ref="J132:J134"/>
    <mergeCell ref="K132:K134"/>
    <mergeCell ref="L132:L134"/>
    <mergeCell ref="M132:M134"/>
    <mergeCell ref="N132:N134"/>
    <mergeCell ref="O132:O134"/>
    <mergeCell ref="P132:P134"/>
    <mergeCell ref="Q133:Q134"/>
    <mergeCell ref="R133:R134"/>
    <mergeCell ref="S133:S134"/>
    <mergeCell ref="T133:T134"/>
    <mergeCell ref="U133:U134"/>
    <mergeCell ref="V133:V134"/>
    <mergeCell ref="W133:W134"/>
    <mergeCell ref="V129:V131"/>
    <mergeCell ref="W129:W131"/>
    <mergeCell ref="X129:X131"/>
    <mergeCell ref="Y129:Y131"/>
    <mergeCell ref="Z129:Z131"/>
    <mergeCell ref="AA129:AA131"/>
    <mergeCell ref="AB129:AB131"/>
    <mergeCell ref="AC129:AC131"/>
    <mergeCell ref="AD129:AD131"/>
    <mergeCell ref="M128:M131"/>
    <mergeCell ref="N128:N131"/>
    <mergeCell ref="O128:O131"/>
    <mergeCell ref="P128:P131"/>
    <mergeCell ref="Q129:Q131"/>
    <mergeCell ref="R129:R131"/>
    <mergeCell ref="S129:S131"/>
    <mergeCell ref="T129:T131"/>
    <mergeCell ref="U129:U131"/>
    <mergeCell ref="D128:D131"/>
    <mergeCell ref="E128:E131"/>
    <mergeCell ref="F128:F131"/>
    <mergeCell ref="G128:G131"/>
    <mergeCell ref="H128:H131"/>
    <mergeCell ref="I128:I131"/>
    <mergeCell ref="J128:J131"/>
    <mergeCell ref="K128:K131"/>
    <mergeCell ref="L128:L131"/>
    <mergeCell ref="AC125:AC127"/>
    <mergeCell ref="AD125:AD127"/>
    <mergeCell ref="AE125:AE127"/>
    <mergeCell ref="AF125:AF127"/>
    <mergeCell ref="AG125:AG127"/>
    <mergeCell ref="AG122:AG123"/>
    <mergeCell ref="AC122:AC123"/>
    <mergeCell ref="AD122:AD123"/>
    <mergeCell ref="AE122:AE123"/>
    <mergeCell ref="AF122:AF123"/>
    <mergeCell ref="D124:D127"/>
    <mergeCell ref="E124:E127"/>
    <mergeCell ref="F124:F127"/>
    <mergeCell ref="G124:G127"/>
    <mergeCell ref="H124:H127"/>
    <mergeCell ref="I124:I127"/>
    <mergeCell ref="J124:J127"/>
    <mergeCell ref="K124:K127"/>
    <mergeCell ref="L124:L127"/>
    <mergeCell ref="M124:M127"/>
    <mergeCell ref="N124:N127"/>
    <mergeCell ref="O124:O127"/>
    <mergeCell ref="P124:P127"/>
    <mergeCell ref="Q125:Q127"/>
    <mergeCell ref="R125:R127"/>
    <mergeCell ref="S125:S127"/>
    <mergeCell ref="T125:T127"/>
    <mergeCell ref="U125:U127"/>
    <mergeCell ref="V125:V127"/>
    <mergeCell ref="W125:W127"/>
    <mergeCell ref="X125:X127"/>
    <mergeCell ref="Y125:Y127"/>
    <mergeCell ref="X122:X123"/>
    <mergeCell ref="Y122:Y123"/>
    <mergeCell ref="Z122:Z123"/>
    <mergeCell ref="AA122:AA123"/>
    <mergeCell ref="AB122:AB123"/>
    <mergeCell ref="Z125:Z127"/>
    <mergeCell ref="AA125:AA127"/>
    <mergeCell ref="AB125:AB127"/>
    <mergeCell ref="AE118:AE120"/>
    <mergeCell ref="AF118:AF120"/>
    <mergeCell ref="AG118:AG120"/>
    <mergeCell ref="D121:D123"/>
    <mergeCell ref="E121:E123"/>
    <mergeCell ref="F121:F123"/>
    <mergeCell ref="G121:G123"/>
    <mergeCell ref="H121:H123"/>
    <mergeCell ref="I121:I123"/>
    <mergeCell ref="J121:J123"/>
    <mergeCell ref="K121:K123"/>
    <mergeCell ref="L121:L123"/>
    <mergeCell ref="M121:M123"/>
    <mergeCell ref="N121:N123"/>
    <mergeCell ref="O121:O123"/>
    <mergeCell ref="P121:P123"/>
    <mergeCell ref="Q122:Q123"/>
    <mergeCell ref="R122:R123"/>
    <mergeCell ref="S122:S123"/>
    <mergeCell ref="T122:T123"/>
    <mergeCell ref="U122:U123"/>
    <mergeCell ref="V122:V123"/>
    <mergeCell ref="W122:W123"/>
    <mergeCell ref="V118:V120"/>
    <mergeCell ref="W118:W120"/>
    <mergeCell ref="X118:X120"/>
    <mergeCell ref="Y118:Y120"/>
    <mergeCell ref="Z118:Z120"/>
    <mergeCell ref="AA118:AA120"/>
    <mergeCell ref="AB118:AB120"/>
    <mergeCell ref="AC118:AC120"/>
    <mergeCell ref="AD118:AD120"/>
    <mergeCell ref="M117:M120"/>
    <mergeCell ref="N117:N120"/>
    <mergeCell ref="O117:O120"/>
    <mergeCell ref="P117:P120"/>
    <mergeCell ref="Q118:Q120"/>
    <mergeCell ref="R118:R120"/>
    <mergeCell ref="S118:S120"/>
    <mergeCell ref="T118:T120"/>
    <mergeCell ref="U118:U120"/>
    <mergeCell ref="D117:D120"/>
    <mergeCell ref="E117:E120"/>
    <mergeCell ref="F117:F120"/>
    <mergeCell ref="G117:G120"/>
    <mergeCell ref="H117:H120"/>
    <mergeCell ref="I117:I120"/>
    <mergeCell ref="J117:J120"/>
    <mergeCell ref="K117:K120"/>
    <mergeCell ref="L117:L120"/>
    <mergeCell ref="AC114:AC116"/>
    <mergeCell ref="AD114:AD116"/>
    <mergeCell ref="AE114:AE116"/>
    <mergeCell ref="AF114:AF116"/>
    <mergeCell ref="AG114:AG116"/>
    <mergeCell ref="AG111:AG112"/>
    <mergeCell ref="AC111:AC112"/>
    <mergeCell ref="AD111:AD112"/>
    <mergeCell ref="AE111:AE112"/>
    <mergeCell ref="AF111:AF112"/>
    <mergeCell ref="D113:D116"/>
    <mergeCell ref="E113:E116"/>
    <mergeCell ref="F113:F116"/>
    <mergeCell ref="G113:G116"/>
    <mergeCell ref="H113:H116"/>
    <mergeCell ref="I113:I116"/>
    <mergeCell ref="J113:J116"/>
    <mergeCell ref="K113:K116"/>
    <mergeCell ref="L113:L116"/>
    <mergeCell ref="M113:M116"/>
    <mergeCell ref="N113:N116"/>
    <mergeCell ref="O113:O116"/>
    <mergeCell ref="P113:P116"/>
    <mergeCell ref="Q114:Q116"/>
    <mergeCell ref="R114:R116"/>
    <mergeCell ref="S114:S116"/>
    <mergeCell ref="T114:T116"/>
    <mergeCell ref="U114:U116"/>
    <mergeCell ref="V114:V116"/>
    <mergeCell ref="W114:W116"/>
    <mergeCell ref="X114:X116"/>
    <mergeCell ref="Y114:Y116"/>
    <mergeCell ref="X111:X112"/>
    <mergeCell ref="Y111:Y112"/>
    <mergeCell ref="Z111:Z112"/>
    <mergeCell ref="AA111:AA112"/>
    <mergeCell ref="AB111:AB112"/>
    <mergeCell ref="Z114:Z116"/>
    <mergeCell ref="AA114:AA116"/>
    <mergeCell ref="AB114:AB116"/>
    <mergeCell ref="AE108:AE109"/>
    <mergeCell ref="AF108:AF109"/>
    <mergeCell ref="AG108:AG109"/>
    <mergeCell ref="D110:D112"/>
    <mergeCell ref="E110:E112"/>
    <mergeCell ref="F110:F112"/>
    <mergeCell ref="G110:G112"/>
    <mergeCell ref="H110:H112"/>
    <mergeCell ref="I110:I112"/>
    <mergeCell ref="J110:J112"/>
    <mergeCell ref="K110:K112"/>
    <mergeCell ref="L110:L112"/>
    <mergeCell ref="M110:M112"/>
    <mergeCell ref="N110:N112"/>
    <mergeCell ref="O110:O112"/>
    <mergeCell ref="P110:P112"/>
    <mergeCell ref="Q111:Q112"/>
    <mergeCell ref="R111:R112"/>
    <mergeCell ref="S111:S112"/>
    <mergeCell ref="T111:T112"/>
    <mergeCell ref="U111:U112"/>
    <mergeCell ref="V111:V112"/>
    <mergeCell ref="W111:W112"/>
    <mergeCell ref="V108:V109"/>
    <mergeCell ref="W108:W109"/>
    <mergeCell ref="X108:X109"/>
    <mergeCell ref="Y108:Y109"/>
    <mergeCell ref="Z108:Z109"/>
    <mergeCell ref="AA108:AA109"/>
    <mergeCell ref="AB108:AB109"/>
    <mergeCell ref="AC108:AC109"/>
    <mergeCell ref="AD108:AD109"/>
    <mergeCell ref="M107:M109"/>
    <mergeCell ref="N107:N109"/>
    <mergeCell ref="O107:O109"/>
    <mergeCell ref="P107:P109"/>
    <mergeCell ref="Q108:Q109"/>
    <mergeCell ref="R108:R109"/>
    <mergeCell ref="S108:S109"/>
    <mergeCell ref="T108:T109"/>
    <mergeCell ref="U108:U109"/>
    <mergeCell ref="D107:D109"/>
    <mergeCell ref="E107:E109"/>
    <mergeCell ref="F107:F109"/>
    <mergeCell ref="G107:G109"/>
    <mergeCell ref="H107:H109"/>
    <mergeCell ref="I107:I109"/>
    <mergeCell ref="J107:J109"/>
    <mergeCell ref="K107:K109"/>
    <mergeCell ref="L107:L109"/>
    <mergeCell ref="AC105:AC106"/>
    <mergeCell ref="AD105:AD106"/>
    <mergeCell ref="AE105:AE106"/>
    <mergeCell ref="AF105:AF106"/>
    <mergeCell ref="AG105:AG106"/>
    <mergeCell ref="AG102:AG103"/>
    <mergeCell ref="AC102:AC103"/>
    <mergeCell ref="AD102:AD103"/>
    <mergeCell ref="AE102:AE103"/>
    <mergeCell ref="AF102:AF103"/>
    <mergeCell ref="D104:D106"/>
    <mergeCell ref="E104:E106"/>
    <mergeCell ref="F104:F106"/>
    <mergeCell ref="G104:G106"/>
    <mergeCell ref="H104:H106"/>
    <mergeCell ref="I104:I106"/>
    <mergeCell ref="J104:J106"/>
    <mergeCell ref="K104:K106"/>
    <mergeCell ref="L104:L106"/>
    <mergeCell ref="M104:M106"/>
    <mergeCell ref="N104:N106"/>
    <mergeCell ref="O104:O106"/>
    <mergeCell ref="P104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Y105:Y106"/>
    <mergeCell ref="X102:X103"/>
    <mergeCell ref="Y102:Y103"/>
    <mergeCell ref="Z102:Z103"/>
    <mergeCell ref="AA102:AA103"/>
    <mergeCell ref="AB102:AB103"/>
    <mergeCell ref="Z105:Z106"/>
    <mergeCell ref="AA105:AA106"/>
    <mergeCell ref="AB105:AB106"/>
    <mergeCell ref="AE97:AE100"/>
    <mergeCell ref="AF97:AF100"/>
    <mergeCell ref="AG97:AG100"/>
    <mergeCell ref="D101:D103"/>
    <mergeCell ref="E101:E103"/>
    <mergeCell ref="F101:F103"/>
    <mergeCell ref="G101:G103"/>
    <mergeCell ref="H101:H103"/>
    <mergeCell ref="I101:I103"/>
    <mergeCell ref="J101:J103"/>
    <mergeCell ref="K101:K103"/>
    <mergeCell ref="L101:L103"/>
    <mergeCell ref="M101:M103"/>
    <mergeCell ref="N101:N103"/>
    <mergeCell ref="O101:O103"/>
    <mergeCell ref="P101:P103"/>
    <mergeCell ref="Q102:Q103"/>
    <mergeCell ref="R102:R103"/>
    <mergeCell ref="S102:S103"/>
    <mergeCell ref="T102:T103"/>
    <mergeCell ref="U102:U103"/>
    <mergeCell ref="V102:V103"/>
    <mergeCell ref="W102:W103"/>
    <mergeCell ref="V97:V100"/>
    <mergeCell ref="W97:W100"/>
    <mergeCell ref="X97:X100"/>
    <mergeCell ref="Y97:Y100"/>
    <mergeCell ref="Z97:Z100"/>
    <mergeCell ref="AA97:AA100"/>
    <mergeCell ref="AB97:AB100"/>
    <mergeCell ref="AC97:AC100"/>
    <mergeCell ref="AD97:AD100"/>
    <mergeCell ref="M96:M100"/>
    <mergeCell ref="N96:N100"/>
    <mergeCell ref="O96:O100"/>
    <mergeCell ref="P96:P100"/>
    <mergeCell ref="Q97:Q100"/>
    <mergeCell ref="R97:R100"/>
    <mergeCell ref="S97:S100"/>
    <mergeCell ref="T97:T100"/>
    <mergeCell ref="U97:U100"/>
    <mergeCell ref="D96:D100"/>
    <mergeCell ref="E96:E100"/>
    <mergeCell ref="F96:F100"/>
    <mergeCell ref="G96:G100"/>
    <mergeCell ref="H96:H100"/>
    <mergeCell ref="I96:I100"/>
    <mergeCell ref="J96:J100"/>
    <mergeCell ref="K96:K100"/>
    <mergeCell ref="L96:L100"/>
    <mergeCell ref="AC93:AC95"/>
    <mergeCell ref="AD93:AD95"/>
    <mergeCell ref="AE93:AE95"/>
    <mergeCell ref="AF93:AF95"/>
    <mergeCell ref="AG93:AG95"/>
    <mergeCell ref="AG88:AG91"/>
    <mergeCell ref="AC88:AC91"/>
    <mergeCell ref="AD88:AD91"/>
    <mergeCell ref="AE88:AE91"/>
    <mergeCell ref="AF88:AF91"/>
    <mergeCell ref="D92:D95"/>
    <mergeCell ref="E92:E95"/>
    <mergeCell ref="F92:F95"/>
    <mergeCell ref="G92:G95"/>
    <mergeCell ref="H92:H95"/>
    <mergeCell ref="I92:I95"/>
    <mergeCell ref="J92:J95"/>
    <mergeCell ref="K92:K95"/>
    <mergeCell ref="L92:L95"/>
    <mergeCell ref="M92:M95"/>
    <mergeCell ref="N92:N95"/>
    <mergeCell ref="O92:O95"/>
    <mergeCell ref="P92:P95"/>
    <mergeCell ref="Q93:Q95"/>
    <mergeCell ref="R93:R95"/>
    <mergeCell ref="S93:S95"/>
    <mergeCell ref="T93:T95"/>
    <mergeCell ref="U93:U95"/>
    <mergeCell ref="V93:V95"/>
    <mergeCell ref="W93:W95"/>
    <mergeCell ref="X93:X95"/>
    <mergeCell ref="Y93:Y95"/>
    <mergeCell ref="X88:X91"/>
    <mergeCell ref="Y88:Y91"/>
    <mergeCell ref="Z88:Z91"/>
    <mergeCell ref="AA88:AA91"/>
    <mergeCell ref="AB88:AB91"/>
    <mergeCell ref="Z93:Z95"/>
    <mergeCell ref="AA93:AA95"/>
    <mergeCell ref="AB93:AB95"/>
    <mergeCell ref="AE85:AE86"/>
    <mergeCell ref="AF85:AF86"/>
    <mergeCell ref="AG85:AG86"/>
    <mergeCell ref="D87:D91"/>
    <mergeCell ref="E87:E91"/>
    <mergeCell ref="F87:F91"/>
    <mergeCell ref="G87:G91"/>
    <mergeCell ref="H87:H91"/>
    <mergeCell ref="I87:I91"/>
    <mergeCell ref="J87:J91"/>
    <mergeCell ref="K87:K91"/>
    <mergeCell ref="L87:L91"/>
    <mergeCell ref="M87:M91"/>
    <mergeCell ref="N87:N91"/>
    <mergeCell ref="O87:O91"/>
    <mergeCell ref="P87:P91"/>
    <mergeCell ref="Q88:Q91"/>
    <mergeCell ref="R88:R91"/>
    <mergeCell ref="S88:S91"/>
    <mergeCell ref="T88:T91"/>
    <mergeCell ref="U88:U91"/>
    <mergeCell ref="V88:V91"/>
    <mergeCell ref="W88:W91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M84:M86"/>
    <mergeCell ref="N84:N86"/>
    <mergeCell ref="O84:O86"/>
    <mergeCell ref="P84:P86"/>
    <mergeCell ref="Q85:Q86"/>
    <mergeCell ref="R85:R86"/>
    <mergeCell ref="S85:S86"/>
    <mergeCell ref="T85:T86"/>
    <mergeCell ref="U85:U86"/>
    <mergeCell ref="D84:D86"/>
    <mergeCell ref="E84:E86"/>
    <mergeCell ref="F84:F86"/>
    <mergeCell ref="G84:G86"/>
    <mergeCell ref="H84:H86"/>
    <mergeCell ref="I84:I86"/>
    <mergeCell ref="J84:J86"/>
    <mergeCell ref="K84:K86"/>
    <mergeCell ref="L84:L86"/>
    <mergeCell ref="AC80:AC83"/>
    <mergeCell ref="AD80:AD83"/>
    <mergeCell ref="AE80:AE83"/>
    <mergeCell ref="AF80:AF83"/>
    <mergeCell ref="AG80:AG83"/>
    <mergeCell ref="AG70:AG71"/>
    <mergeCell ref="AC70:AC71"/>
    <mergeCell ref="AD70:AD71"/>
    <mergeCell ref="AE70:AE71"/>
    <mergeCell ref="AF70:AF71"/>
    <mergeCell ref="D79:D83"/>
    <mergeCell ref="E79:E83"/>
    <mergeCell ref="F79:F83"/>
    <mergeCell ref="G79:G83"/>
    <mergeCell ref="H79:H83"/>
    <mergeCell ref="I79:I83"/>
    <mergeCell ref="J79:J83"/>
    <mergeCell ref="K79:K83"/>
    <mergeCell ref="L79:L83"/>
    <mergeCell ref="M79:M83"/>
    <mergeCell ref="N79:N83"/>
    <mergeCell ref="O79:O83"/>
    <mergeCell ref="P79:P83"/>
    <mergeCell ref="Q80:Q83"/>
    <mergeCell ref="R80:R83"/>
    <mergeCell ref="S80:S83"/>
    <mergeCell ref="T80:T83"/>
    <mergeCell ref="U80:U83"/>
    <mergeCell ref="V80:V83"/>
    <mergeCell ref="W80:W83"/>
    <mergeCell ref="X80:X83"/>
    <mergeCell ref="Y80:Y83"/>
    <mergeCell ref="X70:X71"/>
    <mergeCell ref="Y70:Y71"/>
    <mergeCell ref="Z70:Z71"/>
    <mergeCell ref="AA70:AA71"/>
    <mergeCell ref="AB70:AB71"/>
    <mergeCell ref="Z80:Z83"/>
    <mergeCell ref="AA80:AA83"/>
    <mergeCell ref="AB80:AB83"/>
    <mergeCell ref="AE67:AE68"/>
    <mergeCell ref="AF67:AF68"/>
    <mergeCell ref="AG67:AG68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M69:M71"/>
    <mergeCell ref="N69:N71"/>
    <mergeCell ref="O69:O71"/>
    <mergeCell ref="P69:P71"/>
    <mergeCell ref="Q70:Q71"/>
    <mergeCell ref="R70:R71"/>
    <mergeCell ref="S70:S71"/>
    <mergeCell ref="T70:T71"/>
    <mergeCell ref="U70:U71"/>
    <mergeCell ref="V70:V71"/>
    <mergeCell ref="W70:W71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M66:M68"/>
    <mergeCell ref="N66:N68"/>
    <mergeCell ref="O66:O68"/>
    <mergeCell ref="P66:P68"/>
    <mergeCell ref="Q67:Q68"/>
    <mergeCell ref="R67:R68"/>
    <mergeCell ref="S67:S68"/>
    <mergeCell ref="T67:T68"/>
    <mergeCell ref="U67:U68"/>
    <mergeCell ref="D66:D68"/>
    <mergeCell ref="E66:E68"/>
    <mergeCell ref="F66:F68"/>
    <mergeCell ref="G66:G68"/>
    <mergeCell ref="H66:H68"/>
    <mergeCell ref="I66:I68"/>
    <mergeCell ref="J66:J68"/>
    <mergeCell ref="K66:K68"/>
    <mergeCell ref="L66:L68"/>
    <mergeCell ref="AC64:AC65"/>
    <mergeCell ref="AD64:AD65"/>
    <mergeCell ref="AE64:AE65"/>
    <mergeCell ref="AF64:AF65"/>
    <mergeCell ref="AG64:AG65"/>
    <mergeCell ref="AG61:AG62"/>
    <mergeCell ref="AC61:AC62"/>
    <mergeCell ref="AD61:AD62"/>
    <mergeCell ref="AE61:AE62"/>
    <mergeCell ref="AF61:AF62"/>
    <mergeCell ref="D63:D65"/>
    <mergeCell ref="E63:E65"/>
    <mergeCell ref="F63:F65"/>
    <mergeCell ref="G63:G65"/>
    <mergeCell ref="H63:H65"/>
    <mergeCell ref="I63:I65"/>
    <mergeCell ref="J63:J65"/>
    <mergeCell ref="K63:K65"/>
    <mergeCell ref="L63:L65"/>
    <mergeCell ref="M63:M65"/>
    <mergeCell ref="N63:N65"/>
    <mergeCell ref="O63:O65"/>
    <mergeCell ref="P63:P65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X61:X62"/>
    <mergeCell ref="Y61:Y62"/>
    <mergeCell ref="Z61:Z62"/>
    <mergeCell ref="AA61:AA62"/>
    <mergeCell ref="AB61:AB62"/>
    <mergeCell ref="Z64:Z65"/>
    <mergeCell ref="AA64:AA65"/>
    <mergeCell ref="AB64:AB65"/>
    <mergeCell ref="AE58:AE59"/>
    <mergeCell ref="AF58:AF59"/>
    <mergeCell ref="AG58:AG59"/>
    <mergeCell ref="D60:D62"/>
    <mergeCell ref="E60:E62"/>
    <mergeCell ref="F60:F62"/>
    <mergeCell ref="G60:G62"/>
    <mergeCell ref="H60:H62"/>
    <mergeCell ref="I60:I62"/>
    <mergeCell ref="J60:J62"/>
    <mergeCell ref="K60:K62"/>
    <mergeCell ref="L60:L62"/>
    <mergeCell ref="M60:M62"/>
    <mergeCell ref="N60:N62"/>
    <mergeCell ref="O60:O62"/>
    <mergeCell ref="P60:P62"/>
    <mergeCell ref="Q61:Q62"/>
    <mergeCell ref="R61:R62"/>
    <mergeCell ref="S61:S62"/>
    <mergeCell ref="T61:T62"/>
    <mergeCell ref="U61:U62"/>
    <mergeCell ref="V61:V62"/>
    <mergeCell ref="W61:W62"/>
    <mergeCell ref="V58:V59"/>
    <mergeCell ref="W58:W59"/>
    <mergeCell ref="X58:X59"/>
    <mergeCell ref="Y58:Y59"/>
    <mergeCell ref="Z58:Z59"/>
    <mergeCell ref="AA58:AA59"/>
    <mergeCell ref="AB58:AB59"/>
    <mergeCell ref="AC58:AC59"/>
    <mergeCell ref="AD58:AD59"/>
    <mergeCell ref="M57:M59"/>
    <mergeCell ref="N57:N59"/>
    <mergeCell ref="O57:O59"/>
    <mergeCell ref="P57:P59"/>
    <mergeCell ref="Q58:Q59"/>
    <mergeCell ref="R58:R59"/>
    <mergeCell ref="S58:S59"/>
    <mergeCell ref="T58:T59"/>
    <mergeCell ref="U58:U59"/>
    <mergeCell ref="D57:D59"/>
    <mergeCell ref="E57:E59"/>
    <mergeCell ref="F57:F59"/>
    <mergeCell ref="G57:G59"/>
    <mergeCell ref="H57:H59"/>
    <mergeCell ref="I57:I59"/>
    <mergeCell ref="J57:J59"/>
    <mergeCell ref="K57:K59"/>
    <mergeCell ref="L57:L59"/>
    <mergeCell ref="AC55:AC56"/>
    <mergeCell ref="AD55:AD56"/>
    <mergeCell ref="AE55:AE56"/>
    <mergeCell ref="AF55:AF56"/>
    <mergeCell ref="AG55:AG56"/>
    <mergeCell ref="AG52:AG53"/>
    <mergeCell ref="AC52:AC53"/>
    <mergeCell ref="AD52:AD53"/>
    <mergeCell ref="AE52:AE53"/>
    <mergeCell ref="AF52:AF53"/>
    <mergeCell ref="D54:D56"/>
    <mergeCell ref="E54:E56"/>
    <mergeCell ref="F54:F56"/>
    <mergeCell ref="G54:G56"/>
    <mergeCell ref="H54:H56"/>
    <mergeCell ref="I54:I56"/>
    <mergeCell ref="J54:J56"/>
    <mergeCell ref="K54:K56"/>
    <mergeCell ref="L54:L56"/>
    <mergeCell ref="M54:M56"/>
    <mergeCell ref="N54:N56"/>
    <mergeCell ref="O54:O56"/>
    <mergeCell ref="P54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X52:X53"/>
    <mergeCell ref="Y52:Y53"/>
    <mergeCell ref="Z52:Z53"/>
    <mergeCell ref="AA52:AA53"/>
    <mergeCell ref="AB52:AB53"/>
    <mergeCell ref="Z55:Z56"/>
    <mergeCell ref="AA55:AA56"/>
    <mergeCell ref="AB55:AB56"/>
    <mergeCell ref="O51:O53"/>
    <mergeCell ref="P51:P53"/>
    <mergeCell ref="Q52:Q53"/>
    <mergeCell ref="R52:R53"/>
    <mergeCell ref="S52:S53"/>
    <mergeCell ref="T52:T53"/>
    <mergeCell ref="U52:U53"/>
    <mergeCell ref="V52:V53"/>
    <mergeCell ref="W52:W53"/>
    <mergeCell ref="F51:F53"/>
    <mergeCell ref="G51:G53"/>
    <mergeCell ref="H51:H53"/>
    <mergeCell ref="I51:I53"/>
    <mergeCell ref="J51:J53"/>
    <mergeCell ref="K51:K53"/>
    <mergeCell ref="L51:L53"/>
    <mergeCell ref="M51:M53"/>
    <mergeCell ref="N51:N53"/>
    <mergeCell ref="AK75:AK76"/>
    <mergeCell ref="AL75:AL76"/>
    <mergeCell ref="AM75:AM76"/>
    <mergeCell ref="AN75:AN76"/>
    <mergeCell ref="AO75:AO76"/>
    <mergeCell ref="AP75:AP76"/>
    <mergeCell ref="AQ75:AQ76"/>
    <mergeCell ref="AR75:AR76"/>
    <mergeCell ref="AK157:AK158"/>
    <mergeCell ref="AL157:AL158"/>
    <mergeCell ref="AM157:AM158"/>
    <mergeCell ref="AN157:AN158"/>
    <mergeCell ref="AO157:AO158"/>
    <mergeCell ref="AP157:AP158"/>
    <mergeCell ref="AQ157:AQ158"/>
    <mergeCell ref="AR157:AR158"/>
    <mergeCell ref="AK7:AK8"/>
    <mergeCell ref="AL7:AL8"/>
    <mergeCell ref="AM7:AM8"/>
    <mergeCell ref="AN7:AN8"/>
    <mergeCell ref="AO7:AO8"/>
    <mergeCell ref="AP7:AP8"/>
    <mergeCell ref="AQ7:AQ8"/>
    <mergeCell ref="AR7:AR8"/>
    <mergeCell ref="AK47:AK48"/>
    <mergeCell ref="AL47:AL48"/>
    <mergeCell ref="AM47:AM48"/>
    <mergeCell ref="AN47:AN48"/>
    <mergeCell ref="AO47:AO48"/>
    <mergeCell ref="AP47:AP48"/>
    <mergeCell ref="AQ47:AQ48"/>
    <mergeCell ref="AR47:AR48"/>
    <mergeCell ref="AS7:AS8"/>
    <mergeCell ref="AJ47:AJ48"/>
    <mergeCell ref="AJ7:AJ8"/>
    <mergeCell ref="AI7:AI8"/>
    <mergeCell ref="AC47:AG47"/>
    <mergeCell ref="AC7:AG7"/>
    <mergeCell ref="AI47:AI48"/>
    <mergeCell ref="AS75:AS76"/>
    <mergeCell ref="D157:D158"/>
    <mergeCell ref="E157:E158"/>
    <mergeCell ref="F157:F158"/>
    <mergeCell ref="G157:G158"/>
    <mergeCell ref="K157:K158"/>
    <mergeCell ref="AS157:AS158"/>
    <mergeCell ref="S47:S48"/>
    <mergeCell ref="V157:AB157"/>
    <mergeCell ref="AC157:AG157"/>
    <mergeCell ref="AS47:AS48"/>
    <mergeCell ref="S75:S76"/>
    <mergeCell ref="S157:S158"/>
    <mergeCell ref="T157:T158"/>
    <mergeCell ref="AI157:AI158"/>
    <mergeCell ref="AJ157:AJ158"/>
    <mergeCell ref="AI75:AI76"/>
    <mergeCell ref="U7:U8"/>
    <mergeCell ref="V7:AB7"/>
    <mergeCell ref="D7:D8"/>
    <mergeCell ref="R7:R8"/>
    <mergeCell ref="S7:S8"/>
    <mergeCell ref="E7:E8"/>
    <mergeCell ref="F7:F8"/>
    <mergeCell ref="G7:G8"/>
    <mergeCell ref="K7:K8"/>
    <mergeCell ref="L7:L8"/>
    <mergeCell ref="AJ75:AJ76"/>
    <mergeCell ref="D75:D76"/>
    <mergeCell ref="E75:E76"/>
    <mergeCell ref="F75:F76"/>
    <mergeCell ref="G75:G76"/>
    <mergeCell ref="K75:K76"/>
    <mergeCell ref="R47:R48"/>
    <mergeCell ref="K47:K48"/>
    <mergeCell ref="U157:U158"/>
    <mergeCell ref="T47:T48"/>
    <mergeCell ref="U47:U48"/>
    <mergeCell ref="V47:AB47"/>
    <mergeCell ref="R75:R76"/>
    <mergeCell ref="R157:R158"/>
    <mergeCell ref="T75:T76"/>
    <mergeCell ref="U75:U76"/>
    <mergeCell ref="V75:AB75"/>
    <mergeCell ref="AC75:AG75"/>
    <mergeCell ref="F47:F48"/>
    <mergeCell ref="D47:D48"/>
    <mergeCell ref="E47:E48"/>
    <mergeCell ref="L75:L76"/>
    <mergeCell ref="D51:D53"/>
    <mergeCell ref="E51:E53"/>
    <mergeCell ref="D168:F168"/>
    <mergeCell ref="D169:F169"/>
    <mergeCell ref="D170:F170"/>
    <mergeCell ref="M7:N7"/>
    <mergeCell ref="M47:N47"/>
    <mergeCell ref="M75:N75"/>
    <mergeCell ref="M157:N157"/>
    <mergeCell ref="AV7:AV8"/>
    <mergeCell ref="H47:J47"/>
    <mergeCell ref="H7:J7"/>
    <mergeCell ref="H75:J75"/>
    <mergeCell ref="H157:J157"/>
    <mergeCell ref="AT7:AT8"/>
    <mergeCell ref="O7:P7"/>
    <mergeCell ref="O47:P47"/>
    <mergeCell ref="O75:P75"/>
    <mergeCell ref="O157:P157"/>
    <mergeCell ref="AT47:AT48"/>
    <mergeCell ref="AU47:AU48"/>
    <mergeCell ref="AV47:AV48"/>
    <mergeCell ref="T7:T8"/>
    <mergeCell ref="G47:G48"/>
    <mergeCell ref="L47:L48"/>
    <mergeCell ref="L157:L158"/>
    <mergeCell ref="AW7:AX7"/>
    <mergeCell ref="AX47:AX48"/>
    <mergeCell ref="AX75:AX76"/>
    <mergeCell ref="AX157:AX158"/>
    <mergeCell ref="AT75:AT76"/>
    <mergeCell ref="AU75:AU76"/>
    <mergeCell ref="AV75:AV76"/>
    <mergeCell ref="AT157:AT158"/>
    <mergeCell ref="AU157:AU158"/>
    <mergeCell ref="AV157:AV158"/>
    <mergeCell ref="AU7:AU8"/>
    <mergeCell ref="AY75:BB75"/>
    <mergeCell ref="BC75:BD75"/>
    <mergeCell ref="AY157:BB157"/>
    <mergeCell ref="BC157:BD157"/>
    <mergeCell ref="AY47:BB47"/>
    <mergeCell ref="BC47:BD47"/>
    <mergeCell ref="AW47:AW48"/>
    <mergeCell ref="AW75:AW76"/>
    <mergeCell ref="AW157:AW158"/>
  </mergeCells>
  <phoneticPr fontId="0" type="noConversion"/>
  <dataValidations count="7">
    <dataValidation allowBlank="1" errorTitle="Ошибка" error="Выберите значение из списка" prompt="Выберите значение из списка" sqref="AJ53:AR53 AJ56:AR56 AJ59:AR59 AJ62:AR62 AJ65:AR65 AJ68:AR68 AJ71:AR71 AJ153:AR153 AJ86:AR86 AJ81:AR83 AJ89:AR91 AJ94:AR95 AJ103:AR103 AJ106:AR106 AJ109:AR109 AJ112:AR112 AJ98:AR100 AJ115:AR116 AJ123:AR123 AJ119:AR120 AJ126:AR127 AJ134:AR134 AJ130:AR131 AJ137:AR139 AJ146:AR146 AJ142:AR143 AJ149:AR150 AJ163:AR163"/>
    <dataValidation type="list" allowBlank="1" showInputMessage="1" showErrorMessage="1" errorTitle="Ошибка" error="Выберите значение из списка" prompt="Выберите значение из списка" sqref="M161:M163 M79:M153 M51:M71">
      <formula1>month_list</formula1>
    </dataValidation>
    <dataValidation type="textLength" operator="lessThan" allowBlank="1" showInputMessage="1" showErrorMessage="1" errorTitle="Ошибка" error="Допускается ввод не более 900 символов!" sqref="BA53 BA56 BA59 BA62 BA65 BA68 BA71 BC53:BD53 BC56:BD56 BC59:BD59 BC62:BD62 BC65:BD65 BC68:BD68 BC71:BD71 BA142:BA143 BA86 BA81:BA83 BA89:BA91 BA94:BA95 BA103 BA106 BA109 BA112 BA98:BA100 BA115:BA116 BA123 BA119:BA120 BA126:BA127 BA134 BA130:BA131 BA137:BA139 BA146 BC142:BD143 BA153 BC153:BD153 BC86:BD86 BC81:BD83 BC89:BD91 BC94:BD95 BC103:BD103 BC106:BD106 BC109:BD109 BC112:BD112 BC98:BD100 BC115:BD116 BC123:BD123 BC119:BD120 BC126:BD127 BC134:BD134 BC130:BD131 BC137:BD139 BC146:BD146 BA149:BA150 BC149:BD150 BA163 BC163:BD163">
      <formula1>900</formula1>
    </dataValidation>
    <dataValidation type="decimal" allowBlank="1" showErrorMessage="1" errorTitle="Ошибка" error="Допускается ввод только неотрицательных чисел!" sqref="BB53 BB56 BB59 BB62 BB65 BB68 BB71 AV53 AV56 AV59 AV62 AV65 AV68 AV71 AY53:AZ53 AY56:AZ56 AY59:AZ59 AY62:AZ62 AY65:AZ65 AY68:AZ68 AY71:AZ71 AY146:AZ146 BB86 AY81:AZ83 AY89:AZ91 AY94:AZ95 BB103 BB106 BB109 BB112 AY98:AZ100 AY115:AZ116 BB123 AY119:AZ120 AY126:AZ127 BB134 AY130:AZ131 AY137:AZ139 BB146 AY142:AZ143 BB153 BB142:BB143 AV86 BB81:BB83 BB89:BB91 BB94:BB95 AV103 AV106 AV109 AV112 BB98:BB100 BB115:BB116 AV123 BB119:BB120 BB126:BB127 AV134 BB130:BB131 BB137:BB139 AV146 AV142:AV143 AV153 AY153:AZ153 AY86:AZ86 AV81:AV83 AV89:AV91 AV94:AV95 AY103:AZ103 AY106:AZ106 AY109:AZ109 AY112:AZ112 AV98:AV100 AV115:AV116 AY123:AZ123 AV119:AV120 AV126:AV127 AY134:AZ134 AV130:AV131 AV137:AV139 AY149:AZ150 BB149:BB150 AV149:AV150 BB163 AV163 AY163:AZ16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N161:N163 N79:N153 N51:N71">
      <formula1>all_year_list</formula1>
    </dataValidation>
    <dataValidation type="decimal" allowBlank="1" showInputMessage="1" showErrorMessage="1" error="Введите действительное число от 0 до 100!" sqref="Q52:R52 Q55:R55 Q58:R58 Q61:R61 Q64:R64 Q67:R67 Q70:R70 Q80:R80 Q85:R85 Q88:R88 Q93:R93 Q97:R97 Q102:R102 Q105:R105 Q108:R108 Q111:R111 Q114:R114 Q118:R118 Q122:R122 Q125:R125 Q129:R129 Q133:R133 Q136:R136 Q141:R141 Q145:R145 Q148:R148 Q152:R152 Q162:R162 O161:P163 O79:P153 O51:P71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sqref="AH53:AI53 AH56:AI56 AH59:AI59 AH62:AI62 AH65:AI65 AH68:AI68 AH71:AI71 AH153:AI153 AH86:AI86 AH81:AI83 AH89:AI91 AH94:AI95 AH103:AI103 AH106:AI106 AH109:AI109 AH112:AI112 AH98:AI100 AH115:AI116 AH123:AI123 AH119:AI120 AH126:AI127 AH134:AI134 AH130:AI131 AH137:AI139 AH146:AI146 AH142:AI143 AH149:AI150 AH163:AI163">
      <formula1>900</formula1>
    </dataValidation>
  </dataValidations>
  <printOptions horizontalCentered="1" verticalCentered="1"/>
  <pageMargins left="0" right="0" top="0" bottom="0" header="0" footer="0.78740157480314965"/>
  <pageSetup paperSize="9" scale="10" fitToHeight="0" orientation="portrait" blackAndWhite="1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_com">
    <tabColor theme="3" tint="0.39997558519241921"/>
    <pageSetUpPr fitToPage="1"/>
  </sheetPr>
  <dimension ref="A1:E9"/>
  <sheetViews>
    <sheetView showGridLines="0" topLeftCell="C4" workbookViewId="0"/>
  </sheetViews>
  <sheetFormatPr defaultColWidth="9.140625" defaultRowHeight="15"/>
  <cols>
    <col min="1" max="2" width="9.140625" hidden="1" customWidth="1"/>
    <col min="3" max="3" width="5.28515625" customWidth="1"/>
    <col min="4" max="4" width="6.28515625" bestFit="1" customWidth="1"/>
    <col min="5" max="5" width="94.85546875" customWidth="1"/>
  </cols>
  <sheetData>
    <row r="1" spans="4:5" hidden="1"/>
    <row r="2" spans="4:5" hidden="1"/>
    <row r="3" spans="4:5" hidden="1"/>
    <row r="4" spans="4:5" ht="12" customHeight="1">
      <c r="D4" t="s">
        <v>123</v>
      </c>
    </row>
    <row r="5" spans="4:5" ht="12" customHeight="1">
      <c r="D5" t="str">
        <f>region_name &amp; " " &amp; org</f>
        <v>Ставропольский край ООО "Газпром Теплоэнерго Кисловодск"</v>
      </c>
    </row>
    <row r="6" spans="4:5" ht="12" customHeight="1"/>
    <row r="7" spans="4:5" ht="15" customHeight="1">
      <c r="D7" t="s">
        <v>33</v>
      </c>
      <c r="E7" t="s">
        <v>253</v>
      </c>
    </row>
    <row r="8" spans="4:5" ht="15" hidden="1" customHeight="1">
      <c r="D8">
        <v>0</v>
      </c>
    </row>
    <row r="9" spans="4:5" ht="15" customHeight="1">
      <c r="E9" t="s">
        <v>165</v>
      </c>
    </row>
  </sheetData>
  <sheetProtection password="FA9C" sheet="1" objects="1" scenarios="1" formatColumns="0" formatRows="0" autoFilter="0"/>
  <dataValidations count="1">
    <dataValidation type="textLength" operator="lessThanOrEqual" allowBlank="1" showInputMessage="1" showErrorMessage="1" errorTitle="Ошибка" error="Допускается ввод не более 900 символов!" sqref="E8">
      <formula1>900</formula1>
    </dataValidation>
  </dataValidations>
  <pageMargins left="0.75" right="0.75" top="1" bottom="1" header="0.5" footer="0.5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Prov">
    <tabColor indexed="31"/>
  </sheetPr>
  <dimension ref="B2:D5"/>
  <sheetViews>
    <sheetView showGridLines="0" showRowColHeaders="0" workbookViewId="0">
      <pane ySplit="2" topLeftCell="A6" activePane="bottomLeft" state="frozen"/>
      <selection pane="bottomLeft" activeCell="B30" sqref="B30"/>
    </sheetView>
  </sheetViews>
  <sheetFormatPr defaultColWidth="9.140625" defaultRowHeight="15"/>
  <cols>
    <col min="1" max="1" width="4.7109375" customWidth="1"/>
    <col min="2" max="2" width="27.28515625" customWidth="1"/>
    <col min="3" max="3" width="103.28515625" customWidth="1"/>
    <col min="4" max="4" width="17.7109375" customWidth="1"/>
  </cols>
  <sheetData>
    <row r="2" spans="2:4" ht="20.100000000000001" customHeight="1">
      <c r="B2" s="1" t="s">
        <v>124</v>
      </c>
      <c r="C2" s="1"/>
      <c r="D2" s="1"/>
    </row>
    <row r="4" spans="2:4" ht="21.75" customHeight="1" thickBot="1">
      <c r="B4" t="s">
        <v>31</v>
      </c>
      <c r="C4" t="s">
        <v>32</v>
      </c>
      <c r="D4" t="s">
        <v>141</v>
      </c>
    </row>
    <row r="5" spans="2:4" ht="15.75" thickTop="1"/>
  </sheetData>
  <sheetProtection sheet="1" objects="1" scenarios="1" formatColumns="0" formatRows="0" autoFilter="0"/>
  <autoFilter ref="B4:D4"/>
  <mergeCells count="1">
    <mergeCell ref="B2:D2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G87"/>
  <sheetViews>
    <sheetView showGridLines="0" workbookViewId="0">
      <selection activeCell="K19" sqref="K19"/>
    </sheetView>
  </sheetViews>
  <sheetFormatPr defaultColWidth="9.140625" defaultRowHeight="15"/>
  <cols>
    <col min="1" max="1" width="32.5703125" bestFit="1" customWidth="1"/>
    <col min="2" max="2" width="9"/>
    <col min="3" max="3" width="12.140625" customWidth="1"/>
    <col min="4" max="4" width="10.5703125" customWidth="1"/>
    <col min="5" max="5" width="6.7109375" customWidth="1"/>
    <col min="7" max="7" width="14.140625" customWidth="1"/>
  </cols>
  <sheetData>
    <row r="1" spans="1:7" ht="12" customHeight="1">
      <c r="A1" t="s">
        <v>137</v>
      </c>
      <c r="B1" t="s">
        <v>19</v>
      </c>
      <c r="C1" t="s">
        <v>229</v>
      </c>
      <c r="D1" t="s">
        <v>178</v>
      </c>
      <c r="E1" t="s">
        <v>16</v>
      </c>
      <c r="G1" t="s">
        <v>323</v>
      </c>
    </row>
    <row r="2" spans="1:7">
      <c r="A2" t="s">
        <v>41</v>
      </c>
      <c r="B2" t="s">
        <v>0</v>
      </c>
      <c r="C2" t="s">
        <v>218</v>
      </c>
      <c r="D2" t="s">
        <v>179</v>
      </c>
      <c r="E2" t="s">
        <v>17</v>
      </c>
      <c r="G2" t="s">
        <v>159</v>
      </c>
    </row>
    <row r="3" spans="1:7" ht="12" customHeight="1">
      <c r="A3" t="s">
        <v>42</v>
      </c>
      <c r="B3" t="s">
        <v>1</v>
      </c>
      <c r="C3" t="s">
        <v>219</v>
      </c>
      <c r="D3" t="s">
        <v>180</v>
      </c>
      <c r="E3" t="s">
        <v>18</v>
      </c>
      <c r="G3" t="s">
        <v>161</v>
      </c>
    </row>
    <row r="4" spans="1:7" ht="12" customHeight="1">
      <c r="A4" t="s">
        <v>43</v>
      </c>
      <c r="B4" t="s">
        <v>2</v>
      </c>
      <c r="C4" t="s">
        <v>220</v>
      </c>
      <c r="D4" t="s">
        <v>181</v>
      </c>
      <c r="G4" t="s">
        <v>162</v>
      </c>
    </row>
    <row r="5" spans="1:7" ht="12" customHeight="1">
      <c r="A5" t="s">
        <v>44</v>
      </c>
      <c r="B5" t="s">
        <v>3</v>
      </c>
      <c r="C5" t="s">
        <v>221</v>
      </c>
      <c r="D5" t="s">
        <v>182</v>
      </c>
    </row>
    <row r="6" spans="1:7" ht="12" customHeight="1">
      <c r="A6" t="s">
        <v>45</v>
      </c>
      <c r="B6" t="s">
        <v>4</v>
      </c>
      <c r="C6" t="s">
        <v>222</v>
      </c>
      <c r="D6" t="s">
        <v>183</v>
      </c>
    </row>
    <row r="7" spans="1:7" ht="12" customHeight="1">
      <c r="A7" t="s">
        <v>46</v>
      </c>
      <c r="B7" t="s">
        <v>5</v>
      </c>
      <c r="C7" t="s">
        <v>223</v>
      </c>
      <c r="D7" t="s">
        <v>184</v>
      </c>
    </row>
    <row r="8" spans="1:7" ht="12" customHeight="1">
      <c r="A8" t="s">
        <v>47</v>
      </c>
      <c r="B8" t="s">
        <v>6</v>
      </c>
      <c r="C8" t="s">
        <v>224</v>
      </c>
      <c r="D8" t="s">
        <v>185</v>
      </c>
    </row>
    <row r="9" spans="1:7" ht="12" customHeight="1">
      <c r="A9" t="s">
        <v>48</v>
      </c>
      <c r="B9" t="s">
        <v>7</v>
      </c>
      <c r="C9" t="s">
        <v>225</v>
      </c>
      <c r="D9" t="s">
        <v>186</v>
      </c>
    </row>
    <row r="10" spans="1:7" ht="12" customHeight="1">
      <c r="A10" t="s">
        <v>49</v>
      </c>
      <c r="B10" t="s">
        <v>8</v>
      </c>
      <c r="C10" t="s">
        <v>226</v>
      </c>
      <c r="D10" t="s">
        <v>187</v>
      </c>
    </row>
    <row r="11" spans="1:7" ht="12" customHeight="1">
      <c r="A11" t="s">
        <v>50</v>
      </c>
      <c r="B11" t="s">
        <v>9</v>
      </c>
      <c r="C11" t="s">
        <v>227</v>
      </c>
      <c r="D11" t="s">
        <v>188</v>
      </c>
    </row>
    <row r="12" spans="1:7">
      <c r="A12" t="s">
        <v>135</v>
      </c>
      <c r="B12" t="s">
        <v>10</v>
      </c>
      <c r="C12" t="s">
        <v>228</v>
      </c>
      <c r="D12" t="s">
        <v>189</v>
      </c>
    </row>
    <row r="13" spans="1:7">
      <c r="A13" t="s">
        <v>51</v>
      </c>
      <c r="B13" t="s">
        <v>11</v>
      </c>
      <c r="C13" t="s">
        <v>20</v>
      </c>
      <c r="D13" t="s">
        <v>190</v>
      </c>
    </row>
    <row r="14" spans="1:7" ht="12.75" customHeight="1">
      <c r="A14" t="s">
        <v>136</v>
      </c>
      <c r="B14" t="s">
        <v>12</v>
      </c>
      <c r="C14" t="s">
        <v>21</v>
      </c>
    </row>
    <row r="15" spans="1:7" ht="12.75" customHeight="1">
      <c r="A15" t="s">
        <v>232</v>
      </c>
      <c r="B15" t="s">
        <v>13</v>
      </c>
      <c r="C15" t="s">
        <v>22</v>
      </c>
    </row>
    <row r="16" spans="1:7">
      <c r="A16" t="s">
        <v>52</v>
      </c>
      <c r="B16" t="s">
        <v>242</v>
      </c>
      <c r="C16" t="s">
        <v>0</v>
      </c>
    </row>
    <row r="17" spans="1:3">
      <c r="A17" t="s">
        <v>53</v>
      </c>
      <c r="B17" t="s">
        <v>243</v>
      </c>
      <c r="C17" t="s">
        <v>1</v>
      </c>
    </row>
    <row r="18" spans="1:3">
      <c r="A18" t="s">
        <v>54</v>
      </c>
      <c r="B18" t="s">
        <v>255</v>
      </c>
      <c r="C18" t="s">
        <v>2</v>
      </c>
    </row>
    <row r="19" spans="1:3">
      <c r="A19" t="s">
        <v>55</v>
      </c>
      <c r="C19" t="s">
        <v>3</v>
      </c>
    </row>
    <row r="20" spans="1:3">
      <c r="A20" t="s">
        <v>56</v>
      </c>
      <c r="C20" t="s">
        <v>4</v>
      </c>
    </row>
    <row r="21" spans="1:3">
      <c r="A21" t="s">
        <v>57</v>
      </c>
      <c r="C21" t="s">
        <v>5</v>
      </c>
    </row>
    <row r="22" spans="1:3">
      <c r="A22" t="s">
        <v>58</v>
      </c>
      <c r="C22" t="s">
        <v>6</v>
      </c>
    </row>
    <row r="23" spans="1:3">
      <c r="A23" t="s">
        <v>59</v>
      </c>
      <c r="C23" t="s">
        <v>7</v>
      </c>
    </row>
    <row r="24" spans="1:3">
      <c r="A24" t="s">
        <v>60</v>
      </c>
      <c r="C24" t="s">
        <v>8</v>
      </c>
    </row>
    <row r="25" spans="1:3">
      <c r="A25" t="s">
        <v>61</v>
      </c>
      <c r="C25" t="s">
        <v>9</v>
      </c>
    </row>
    <row r="26" spans="1:3">
      <c r="A26" t="s">
        <v>62</v>
      </c>
      <c r="C26" t="s">
        <v>10</v>
      </c>
    </row>
    <row r="27" spans="1:3">
      <c r="A27" t="s">
        <v>63</v>
      </c>
      <c r="C27" t="s">
        <v>11</v>
      </c>
    </row>
    <row r="28" spans="1:3">
      <c r="A28" t="s">
        <v>64</v>
      </c>
      <c r="C28" t="s">
        <v>12</v>
      </c>
    </row>
    <row r="29" spans="1:3">
      <c r="A29" t="s">
        <v>65</v>
      </c>
      <c r="C29" t="s">
        <v>13</v>
      </c>
    </row>
    <row r="30" spans="1:3">
      <c r="A30" t="s">
        <v>66</v>
      </c>
      <c r="C30" t="s">
        <v>242</v>
      </c>
    </row>
    <row r="31" spans="1:3">
      <c r="A31" t="s">
        <v>67</v>
      </c>
      <c r="C31" t="s">
        <v>243</v>
      </c>
    </row>
    <row r="32" spans="1:3">
      <c r="A32" t="s">
        <v>68</v>
      </c>
      <c r="C32" t="s">
        <v>255</v>
      </c>
    </row>
    <row r="33" spans="1:3">
      <c r="A33" t="s">
        <v>69</v>
      </c>
      <c r="C33" t="s">
        <v>327</v>
      </c>
    </row>
    <row r="34" spans="1:3">
      <c r="A34" t="s">
        <v>70</v>
      </c>
      <c r="C34" t="s">
        <v>328</v>
      </c>
    </row>
    <row r="35" spans="1:3">
      <c r="A35" t="s">
        <v>71</v>
      </c>
      <c r="C35" t="s">
        <v>329</v>
      </c>
    </row>
    <row r="36" spans="1:3">
      <c r="A36" t="s">
        <v>35</v>
      </c>
      <c r="C36" t="s">
        <v>330</v>
      </c>
    </row>
    <row r="37" spans="1:3">
      <c r="A37" t="s">
        <v>36</v>
      </c>
      <c r="C37" t="s">
        <v>331</v>
      </c>
    </row>
    <row r="38" spans="1:3">
      <c r="A38" t="s">
        <v>37</v>
      </c>
      <c r="C38" t="s">
        <v>332</v>
      </c>
    </row>
    <row r="39" spans="1:3">
      <c r="A39" t="s">
        <v>38</v>
      </c>
      <c r="C39" t="s">
        <v>333</v>
      </c>
    </row>
    <row r="40" spans="1:3">
      <c r="A40" t="s">
        <v>39</v>
      </c>
      <c r="C40" t="s">
        <v>334</v>
      </c>
    </row>
    <row r="41" spans="1:3">
      <c r="A41" t="s">
        <v>40</v>
      </c>
      <c r="C41" t="s">
        <v>335</v>
      </c>
    </row>
    <row r="42" spans="1:3">
      <c r="A42" t="s">
        <v>72</v>
      </c>
      <c r="C42" t="s">
        <v>336</v>
      </c>
    </row>
    <row r="43" spans="1:3">
      <c r="A43" t="s">
        <v>73</v>
      </c>
      <c r="C43" t="s">
        <v>337</v>
      </c>
    </row>
    <row r="44" spans="1:3">
      <c r="A44" t="s">
        <v>74</v>
      </c>
      <c r="C44" t="s">
        <v>338</v>
      </c>
    </row>
    <row r="45" spans="1:3">
      <c r="A45" t="s">
        <v>75</v>
      </c>
      <c r="C45" t="s">
        <v>339</v>
      </c>
    </row>
    <row r="46" spans="1:3">
      <c r="A46" t="s">
        <v>76</v>
      </c>
      <c r="C46" t="s">
        <v>340</v>
      </c>
    </row>
    <row r="47" spans="1:3">
      <c r="A47" t="s">
        <v>97</v>
      </c>
      <c r="C47" t="s">
        <v>341</v>
      </c>
    </row>
    <row r="48" spans="1:3">
      <c r="A48" t="s">
        <v>98</v>
      </c>
      <c r="C48" t="s">
        <v>342</v>
      </c>
    </row>
    <row r="49" spans="1:3">
      <c r="A49" t="s">
        <v>99</v>
      </c>
      <c r="C49" t="s">
        <v>343</v>
      </c>
    </row>
    <row r="50" spans="1:3">
      <c r="A50" t="s">
        <v>77</v>
      </c>
      <c r="C50" t="s">
        <v>344</v>
      </c>
    </row>
    <row r="51" spans="1:3">
      <c r="A51" t="s">
        <v>78</v>
      </c>
      <c r="C51" t="s">
        <v>345</v>
      </c>
    </row>
    <row r="52" spans="1:3">
      <c r="A52" t="s">
        <v>79</v>
      </c>
      <c r="C52" t="s">
        <v>346</v>
      </c>
    </row>
    <row r="53" spans="1:3">
      <c r="A53" t="s">
        <v>80</v>
      </c>
    </row>
    <row r="54" spans="1:3">
      <c r="A54" t="s">
        <v>81</v>
      </c>
    </row>
    <row r="55" spans="1:3">
      <c r="A55" t="s">
        <v>82</v>
      </c>
    </row>
    <row r="56" spans="1:3">
      <c r="A56" t="s">
        <v>83</v>
      </c>
    </row>
    <row r="57" spans="1:3">
      <c r="A57" t="s">
        <v>233</v>
      </c>
    </row>
    <row r="58" spans="1:3">
      <c r="A58" t="s">
        <v>84</v>
      </c>
    </row>
    <row r="59" spans="1:3">
      <c r="A59" t="s">
        <v>85</v>
      </c>
    </row>
    <row r="60" spans="1:3">
      <c r="A60" t="s">
        <v>86</v>
      </c>
    </row>
    <row r="61" spans="1:3">
      <c r="A61" t="s">
        <v>87</v>
      </c>
    </row>
    <row r="62" spans="1:3">
      <c r="A62" t="s">
        <v>30</v>
      </c>
    </row>
    <row r="63" spans="1:3">
      <c r="A63" t="s">
        <v>88</v>
      </c>
    </row>
    <row r="64" spans="1:3">
      <c r="A64" t="s">
        <v>89</v>
      </c>
    </row>
    <row r="65" spans="1:1">
      <c r="A65" t="s">
        <v>90</v>
      </c>
    </row>
    <row r="66" spans="1:1">
      <c r="A66" t="s">
        <v>91</v>
      </c>
    </row>
    <row r="67" spans="1:1">
      <c r="A67" t="s">
        <v>92</v>
      </c>
    </row>
    <row r="68" spans="1:1">
      <c r="A68" t="s">
        <v>93</v>
      </c>
    </row>
    <row r="69" spans="1:1">
      <c r="A69" t="s">
        <v>94</v>
      </c>
    </row>
    <row r="70" spans="1:1">
      <c r="A70" t="s">
        <v>95</v>
      </c>
    </row>
    <row r="71" spans="1:1">
      <c r="A71" t="s">
        <v>96</v>
      </c>
    </row>
    <row r="72" spans="1:1">
      <c r="A72" t="s">
        <v>100</v>
      </c>
    </row>
    <row r="73" spans="1:1">
      <c r="A73" t="s">
        <v>101</v>
      </c>
    </row>
    <row r="74" spans="1:1">
      <c r="A74" t="s">
        <v>102</v>
      </c>
    </row>
    <row r="75" spans="1:1">
      <c r="A75" t="s">
        <v>103</v>
      </c>
    </row>
    <row r="76" spans="1:1">
      <c r="A76" t="s">
        <v>104</v>
      </c>
    </row>
    <row r="77" spans="1:1">
      <c r="A77" t="s">
        <v>105</v>
      </c>
    </row>
    <row r="78" spans="1:1">
      <c r="A78" t="s">
        <v>106</v>
      </c>
    </row>
    <row r="79" spans="1:1">
      <c r="A79" t="s">
        <v>34</v>
      </c>
    </row>
    <row r="80" spans="1:1">
      <c r="A80" t="s">
        <v>107</v>
      </c>
    </row>
    <row r="81" spans="1:1">
      <c r="A81" t="s">
        <v>108</v>
      </c>
    </row>
    <row r="82" spans="1:1">
      <c r="A82" t="s">
        <v>109</v>
      </c>
    </row>
    <row r="83" spans="1:1">
      <c r="A83" t="s">
        <v>110</v>
      </c>
    </row>
    <row r="84" spans="1:1">
      <c r="A84" t="s">
        <v>111</v>
      </c>
    </row>
    <row r="85" spans="1:1">
      <c r="A85" t="s">
        <v>112</v>
      </c>
    </row>
    <row r="86" spans="1:1">
      <c r="A86" t="s">
        <v>113</v>
      </c>
    </row>
    <row r="87" spans="1:1">
      <c r="A87" t="s">
        <v>114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3"/>
  <sheetViews>
    <sheetView showGridLines="0" workbookViewId="0"/>
  </sheetViews>
  <sheetFormatPr defaultColWidth="9.140625" defaultRowHeight="15"/>
  <cols>
    <col min="1" max="1" width="36.28515625" customWidth="1"/>
    <col min="2" max="2" width="21.140625" bestFit="1" customWidth="1"/>
  </cols>
  <sheetData>
    <row r="1" spans="1:2">
      <c r="A1" t="s">
        <v>125</v>
      </c>
      <c r="B1" t="s">
        <v>126</v>
      </c>
    </row>
    <row r="2" spans="1:2">
      <c r="A2" t="s">
        <v>127</v>
      </c>
      <c r="B2" t="s">
        <v>128</v>
      </c>
    </row>
    <row r="3" spans="1:2">
      <c r="A3" t="s">
        <v>143</v>
      </c>
      <c r="B3" t="s">
        <v>130</v>
      </c>
    </row>
    <row r="4" spans="1:2">
      <c r="A4" t="s">
        <v>129</v>
      </c>
      <c r="B4" t="s">
        <v>24</v>
      </c>
    </row>
    <row r="5" spans="1:2">
      <c r="A5" t="s">
        <v>14</v>
      </c>
      <c r="B5" t="s">
        <v>245</v>
      </c>
    </row>
    <row r="6" spans="1:2">
      <c r="A6" t="s">
        <v>123</v>
      </c>
      <c r="B6" t="s">
        <v>246</v>
      </c>
    </row>
    <row r="7" spans="1:2">
      <c r="A7" t="s">
        <v>131</v>
      </c>
      <c r="B7" t="s">
        <v>256</v>
      </c>
    </row>
    <row r="8" spans="1:2">
      <c r="B8" t="s">
        <v>133</v>
      </c>
    </row>
    <row r="9" spans="1:2">
      <c r="B9" t="s">
        <v>164</v>
      </c>
    </row>
    <row r="10" spans="1:2">
      <c r="B10" t="s">
        <v>271</v>
      </c>
    </row>
    <row r="11" spans="1:2">
      <c r="B11" t="s">
        <v>144</v>
      </c>
    </row>
    <row r="12" spans="1:2">
      <c r="B12" t="s">
        <v>193</v>
      </c>
    </row>
    <row r="13" spans="1:2">
      <c r="B13" t="s">
        <v>145</v>
      </c>
    </row>
    <row r="14" spans="1:2">
      <c r="B14" t="s">
        <v>194</v>
      </c>
    </row>
    <row r="15" spans="1:2">
      <c r="B15" t="s">
        <v>231</v>
      </c>
    </row>
    <row r="16" spans="1:2">
      <c r="B16" t="s">
        <v>244</v>
      </c>
    </row>
    <row r="17" spans="2:2">
      <c r="B17" t="s">
        <v>134</v>
      </c>
    </row>
    <row r="18" spans="2:2">
      <c r="B18" t="s">
        <v>25</v>
      </c>
    </row>
    <row r="19" spans="2:2">
      <c r="B19" t="s">
        <v>132</v>
      </c>
    </row>
    <row r="20" spans="2:2">
      <c r="B20" t="s">
        <v>272</v>
      </c>
    </row>
    <row r="21" spans="2:2">
      <c r="B21" t="s">
        <v>142</v>
      </c>
    </row>
    <row r="22" spans="2:2">
      <c r="B22" t="s">
        <v>301</v>
      </c>
    </row>
    <row r="23" spans="2:2">
      <c r="B23" t="s">
        <v>302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12" baseType="lpstr">
      <vt:lpstr>Инструкция</vt:lpstr>
      <vt:lpstr>Титульный</vt:lpstr>
      <vt:lpstr>ИП</vt:lpstr>
      <vt:lpstr>Комментарии</vt:lpstr>
      <vt:lpstr>Проверка</vt:lpstr>
      <vt:lpstr>add_01_1</vt:lpstr>
      <vt:lpstr>add_01_2</vt:lpstr>
      <vt:lpstr>add_01_3</vt:lpstr>
      <vt:lpstr>add_01_ifin_col</vt:lpstr>
      <vt:lpstr>add_01_obj_col</vt:lpstr>
      <vt:lpstr>add_com</vt:lpstr>
      <vt:lpstr>all_year_list</vt:lpstr>
      <vt:lpstr>CheckBC_ws_01</vt:lpstr>
      <vt:lpstr>chkGetUpdatesValue</vt:lpstr>
      <vt:lpstr>chkNoUpdatesValue</vt:lpstr>
      <vt:lpstr>code</vt:lpstr>
      <vt:lpstr>concession</vt:lpstr>
      <vt:lpstr>date_end</vt:lpstr>
      <vt:lpstr>date_start</vt:lpstr>
      <vt:lpstr>decision_date</vt:lpstr>
      <vt:lpstr>decision_name</vt:lpstr>
      <vt:lpstr>decision_nmbr</vt:lpstr>
      <vt:lpstr>decision_type</vt:lpstr>
      <vt:lpstr>et_com</vt:lpstr>
      <vt:lpstr>et_ListComm</vt:lpstr>
      <vt:lpstr>et_ws_01_ifin</vt:lpstr>
      <vt:lpstr>et_ws_01_m</vt:lpstr>
      <vt:lpstr>et_ws_01_obj</vt:lpstr>
      <vt:lpstr>fil_name</vt:lpstr>
      <vt:lpstr>FirstLine</vt:lpstr>
      <vt:lpstr>flag_ip</vt:lpstr>
      <vt:lpstr>fp_url_ip1</vt:lpstr>
      <vt:lpstr>fp_url_ip2</vt:lpstr>
      <vt:lpstr>fp_url_ip3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ip_id</vt:lpstr>
      <vt:lpstr>ip_name</vt:lpstr>
      <vt:lpstr>ip_url</vt:lpstr>
      <vt:lpstr>IstFin_Range</vt:lpstr>
      <vt:lpstr>kpp</vt:lpstr>
      <vt:lpstr>kvartal</vt:lpstr>
      <vt:lpstr>logical</vt:lpstr>
      <vt:lpstr>MONTH</vt:lpstr>
      <vt:lpstr>month_list</vt:lpstr>
      <vt:lpstr>nds</vt:lpstr>
      <vt:lpstr>nvv</vt:lpstr>
      <vt:lpstr>org</vt:lpstr>
      <vt:lpstr>Org_Address</vt:lpstr>
      <vt:lpstr>org_form</vt:lpstr>
      <vt:lpstr>Org_otv_lico</vt:lpstr>
      <vt:lpstr>orgOtvDol</vt:lpstr>
      <vt:lpstr>orgOtvFIO</vt:lpstr>
      <vt:lpstr>orgOtvMail</vt:lpstr>
      <vt:lpstr>orgOtvTel</vt:lpstr>
      <vt:lpstr>orgPAddress</vt:lpstr>
      <vt:lpstr>orgUAddress</vt:lpstr>
      <vt:lpstr>pDel_Comm</vt:lpstr>
      <vt:lpstr>period</vt:lpstr>
      <vt:lpstr>plan_version</vt:lpstr>
      <vt:lpstr>quality</vt:lpstr>
      <vt:lpstr>REESTR_IP_RANGE</vt:lpstr>
      <vt:lpstr>REGION</vt:lpstr>
      <vt:lpstr>region_name</vt:lpstr>
      <vt:lpstr>rst_org_id_ip</vt:lpstr>
      <vt:lpstr>rst_org_id_org</vt:lpstr>
      <vt:lpstr>spr_type</vt:lpstr>
      <vt:lpstr>UpdStatus</vt:lpstr>
      <vt:lpstr>vdet</vt:lpstr>
      <vt:lpstr>version</vt:lpstr>
      <vt:lpstr>ws_01_at_length_cncsn</vt:lpstr>
      <vt:lpstr>ws_01_at_length_event</vt:lpstr>
      <vt:lpstr>ws_01_at_length_object</vt:lpstr>
      <vt:lpstr>ws_01_col_0_p</vt:lpstr>
      <vt:lpstr>ws_01_col_1_p</vt:lpstr>
      <vt:lpstr>ws_01_col_add_event</vt:lpstr>
      <vt:lpstr>ws_01_col_all_p</vt:lpstr>
      <vt:lpstr>ws_01_col_cncsn</vt:lpstr>
      <vt:lpstr>ws_01_col_cncsn_ok</vt:lpstr>
      <vt:lpstr>ws_01_col_del_event</vt:lpstr>
      <vt:lpstr>ws_01_col_del_ifin</vt:lpstr>
      <vt:lpstr>ws_01_col_del_obj</vt:lpstr>
      <vt:lpstr>ws_01_col_deviation</vt:lpstr>
      <vt:lpstr>ws_01_col_fq2_1</vt:lpstr>
      <vt:lpstr>ws_01_col_fq2_2</vt:lpstr>
      <vt:lpstr>ws_01_col_fq2_3</vt:lpstr>
      <vt:lpstr>ws_01_col_fq4_1</vt:lpstr>
      <vt:lpstr>ws_01_col_fq4_2</vt:lpstr>
      <vt:lpstr>ws_01_col_fq4_3</vt:lpstr>
      <vt:lpstr>ws_01_col_obj_1</vt:lpstr>
      <vt:lpstr>ws_01_col_obj_lgl_id</vt:lpstr>
      <vt:lpstr>ws_01_col_obj_name</vt:lpstr>
      <vt:lpstr>ws_01_col_oktmo</vt:lpstr>
      <vt:lpstr>ws_01_col_url_plan</vt:lpstr>
      <vt:lpstr>ws_01_fill</vt:lpstr>
      <vt:lpstr>ws_01_group_column</vt:lpstr>
      <vt:lpstr>ws_01_planyear_column</vt:lpstr>
      <vt:lpstr>ws_01_row_all_cncsn</vt:lpstr>
      <vt:lpstr>ws_01_row_all_ip</vt:lpstr>
      <vt:lpstr>ws_01_row_end</vt:lpstr>
      <vt:lpstr>ws_01_row_start</vt:lpstr>
      <vt:lpstr>year_list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Контроль за использованием инвестиционных ресурсов, включаемых в регулируемые государством цены (тарифы) в сфере теплоснабжения за 2019 год (год)</dc:title>
  <dc:subject>Контроль за использованием инвестиционных ресурсов, включаемых в регулируемые государством цены (тарифы) в сфере теплоснабжения за 2019 год (год)</dc:subject>
  <dc:creator>--</dc:creator>
  <cp:lastModifiedBy>Vassa</cp:lastModifiedBy>
  <cp:lastPrinted>2017-07-02T15:38:59Z</cp:lastPrinted>
  <dcterms:created xsi:type="dcterms:W3CDTF">2004-05-21T07:18:45Z</dcterms:created>
  <dcterms:modified xsi:type="dcterms:W3CDTF">2020-07-08T11:43:58Z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INV.WARM.Q4.2019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HFYR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