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/>
  <bookViews>
    <workbookView xWindow="930" yWindow="240" windowWidth="13665" windowHeight="8010" tabRatio="935" firstSheet="2" activeTab="14"/>
  </bookViews>
  <sheets>
    <sheet name="modList14_1" sheetId="630" state="veryHidden" r:id="rId1"/>
    <sheet name="modProv" sheetId="631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1.10" sheetId="623" r:id="rId8"/>
    <sheet name="Форма 1.10" sheetId="624" r:id="rId9"/>
    <sheet name="Форма 1.0.1 | Форма 1.11.1" sheetId="632" r:id="rId10"/>
    <sheet name="Форма 1.11.1" sheetId="625" r:id="rId11"/>
    <sheet name="Форма 1.0.1 | Т-транс" sheetId="614" state="veryHidden" r:id="rId12"/>
    <sheet name="Форма 1.11.2 | Т-транс" sheetId="567" state="veryHidden" r:id="rId13"/>
    <sheet name="Форма 1.0.1 | Т-гор.вода" sheetId="616" r:id="rId14"/>
    <sheet name="Форма 1.11.2 | Т-гор.вода" sheetId="560" r:id="rId15"/>
    <sheet name="Форма 1.0.1 | Т-подкл(инд)" sheetId="617" state="veryHidden" r:id="rId16"/>
    <sheet name="Форма 1.11.3 | Т-подкл(инд)" sheetId="598" state="veryHidden" r:id="rId17"/>
    <sheet name="Форма 1.0.1 | Т-подкл" sheetId="618" state="veryHidden" r:id="rId18"/>
    <sheet name="Форма 1.11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et_union_hor" sheetId="471" state="veryHidden" r:id="rId24"/>
    <sheet name="TEHSHEET" sheetId="205" state="veryHidden" r:id="rId25"/>
    <sheet name="modListTempFilter" sheetId="620" state="veryHidden" r:id="rId26"/>
    <sheet name="modCheckCyan" sheetId="612" state="veryHidden" r:id="rId27"/>
    <sheet name="REESTR_LINK" sheetId="602" state="veryHidden" r:id="rId28"/>
    <sheet name="REESTR_DS" sheetId="603" state="veryHidden" r:id="rId29"/>
    <sheet name="modHTTP" sheetId="604" state="veryHidden" r:id="rId30"/>
    <sheet name="modfrmRezimChoose" sheetId="609" state="veryHidden" r:id="rId31"/>
    <sheet name="modSheetMain" sheetId="599" state="veryHidden" r:id="rId32"/>
    <sheet name="REESTR_VT" sheetId="577" state="veryHidden" r:id="rId33"/>
    <sheet name="REESTR_VED" sheetId="579" state="veryHidden" r:id="rId34"/>
    <sheet name="modfrmReestrObj" sheetId="570" state="veryHidden" r:id="rId35"/>
    <sheet name="AllSheetsInThisWorkbook" sheetId="389" state="veryHidden" r:id="rId36"/>
    <sheet name="et_union_vert" sheetId="521" state="veryHidden" r:id="rId37"/>
    <sheet name="modInstruction" sheetId="605" state="veryHidden" r:id="rId38"/>
    <sheet name="modRegion" sheetId="528" state="veryHidden" r:id="rId39"/>
    <sheet name="modReestr" sheetId="433" state="veryHidden" r:id="rId40"/>
    <sheet name="modfrmReestr" sheetId="434" state="veryHidden" r:id="rId41"/>
    <sheet name="modUpdTemplMain" sheetId="424" state="veryHidden" r:id="rId42"/>
    <sheet name="REESTR_ORG" sheetId="390" state="veryHidden" r:id="rId43"/>
    <sheet name="modClassifierValidate" sheetId="400" state="veryHidden" r:id="rId44"/>
    <sheet name="modHyp" sheetId="398" state="veryHidden" r:id="rId45"/>
    <sheet name="modServiceModule" sheetId="594" state="veryHidden" r:id="rId46"/>
    <sheet name="modList00" sheetId="498" state="veryHidden" r:id="rId47"/>
    <sheet name="modList01" sheetId="551" state="veryHidden" r:id="rId48"/>
    <sheet name="modList02" sheetId="504" state="veryHidden" r:id="rId49"/>
    <sheet name="modList03" sheetId="549" state="veryHidden" r:id="rId50"/>
    <sheet name="modList13" sheetId="626" state="veryHidden" r:id="rId51"/>
    <sheet name="REESTR_MO_FILTER" sheetId="621" state="veryHidden" r:id="rId52"/>
    <sheet name="REESTR_MO" sheetId="518" state="veryHidden" r:id="rId53"/>
    <sheet name="modInfo" sheetId="513" state="veryHidden" r:id="rId54"/>
    <sheet name="modList05" sheetId="619" state="veryHidden" r:id="rId55"/>
    <sheet name="modList06" sheetId="553" state="veryHidden" r:id="rId56"/>
    <sheet name="modList07" sheetId="56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1.11.3 | Т-подкл'!$M$28</definedName>
    <definedName name="add_CT_2">'Форма 1.11.2 | Т-транс'!$M$28</definedName>
    <definedName name="add_CT_9">'Форма 1.11.3 | Т-подкл(инд)'!$M$28</definedName>
    <definedName name="add_MO_10">'Форма 1.11.3 | Т-подкл'!$M$29</definedName>
    <definedName name="add_MO_2">'Форма 1.11.2 | Т-транс'!$M$29</definedName>
    <definedName name="add_MO_9">'Форма 1.11.3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1.11.2 | Т-гор.вода'!$M$25</definedName>
    <definedName name="add_Rate_10">'Форма 1.11.3 | Т-подкл'!$M$30</definedName>
    <definedName name="add_Rate_2">'Форма 1.11.2 | Т-транс'!$M$30</definedName>
    <definedName name="add_Rate_9">'Форма 1.11.3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1.11.2 | Т-транс'!$M$27</definedName>
    <definedName name="add_Warm_5">'Форма 1.11.2 | Т-гор.вода'!$M$38</definedName>
    <definedName name="anscount" hidden="1">1</definedName>
    <definedName name="apr_10">'Форма 1.11.3 | Т-подкл'!$AC$7:$AI$12</definedName>
    <definedName name="apr_2">'Форма 1.11.2 | Т-транс'!$O$8:$T$11</definedName>
    <definedName name="apr_9">'Форма 1.11.3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1.11.3 | Т-подкл'!$M$19:$AL$30</definedName>
    <definedName name="checkCell_List06_10_double_date">'Форма 1.11.3 | Т-подкл'!$AM$19:$AM$30</definedName>
    <definedName name="checkCell_List06_10_plata1">'Форма 1.11.3 | Т-подкл'!$AC$15:$AD$30</definedName>
    <definedName name="checkCell_List06_10_plata2">'Форма 1.11.3 | Т-подкл'!$AE$15:$AF$30</definedName>
    <definedName name="checkCell_List06_10_unique">'Форма 1.11.3 | Т-подкл'!$AN$19:$AN$30</definedName>
    <definedName name="checkCell_List06_2">'Форма 1.11.2 | Т-транс'!$M$18:$W$30</definedName>
    <definedName name="checkCell_List06_2_double_date">'Форма 1.11.2 | Т-транс'!$X$18:$X$30</definedName>
    <definedName name="checkCell_List06_2_unique_t">'Форма 1.11.2 | Т-транс'!$M$18:$M$30</definedName>
    <definedName name="checkCell_List06_2_unique_t1">'Форма 1.11.2 | Т-транс'!$Y$18:$Y$30</definedName>
    <definedName name="checkCell_List06_5">'Форма 1.11.2 | Т-гор.вода'!$M$18:$AD$38</definedName>
    <definedName name="checkCell_List06_5_double_date">'Форма 1.11.2 | Т-гор.вода'!$AE$18:$AE$38</definedName>
    <definedName name="checkCell_List06_5_OneR">'Форма 1.11.2 | Т-гор.вода'!$P$15:$R$38</definedName>
    <definedName name="checkCell_List06_5_OneR_1c">'Форма 1.11.2 | Т-гор.вода'!$P$15:$P$38</definedName>
    <definedName name="checkCell_List06_5_OneR_2c">'Форма 1.11.2 | Т-гор.вода'!$Q$15:$R$38</definedName>
    <definedName name="checkCell_List06_5_TwoR">'Форма 1.11.2 | Т-гор.вода'!$S$15:$W$38</definedName>
    <definedName name="checkCell_List06_5_TwoR_1c">'Форма 1.11.2 | Т-гор.вода'!$S$15:$T$38</definedName>
    <definedName name="checkCell_List06_5_TwoR_2c">'Форма 1.11.2 | Т-гор.вода'!$U$15:$W$38</definedName>
    <definedName name="checkCell_List06_5_unique_t">'Форма 1.11.2 | Т-гор.вода'!$M$18:$M$38</definedName>
    <definedName name="checkCell_List06_5_unique_t1">'Форма 1.11.2 | Т-гор.вода'!$AF$18:$AF$38</definedName>
    <definedName name="checkCell_List06_9">'Форма 1.11.3 | Т-подкл(инд)'!$M$19:$AM$30</definedName>
    <definedName name="checkCell_List06_9_double_date">'Форма 1.11.3 | Т-подкл(инд)'!$AN$19:$AN$30</definedName>
    <definedName name="checkCell_List06_9_unique">'Форма 1.11.3 | Т-подкл(инд)'!$AO$19:$AO$30</definedName>
    <definedName name="checkCell_List07">'Сведения об изменении'!$D$11:$E$13</definedName>
    <definedName name="checkCell_List13">'Форма 1.10'!$D$10:$H$14</definedName>
    <definedName name="checkCells_List05_10">'Форма 1.0.1 | Т-подкл'!$F$7:$I$17</definedName>
    <definedName name="checkCells_List05_11">'Форма 1.0.1 | Форма 1.10'!$F$7:$I$13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Cells_List14_1">'Форма 1.11.1'!$D$14:$L$32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1.11.2 | Т-гор.вода'!$O$23</definedName>
    <definedName name="connection_flag">Титульный!$F$36</definedName>
    <definedName name="CURRENT_DATE">TEHSHEET!$H$29</definedName>
    <definedName name="data_List13">'Форма 1.10'!$F$10:$H$14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1.11.2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1.10'!$H$9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et_union_hor!$O$92:$AC$96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List13_1">et_union_hor!$304:$304</definedName>
    <definedName name="et_List14_1_1">et_union_hor!$309:$310</definedName>
    <definedName name="et_List14_1_2">et_union_hor!$321:$321</definedName>
    <definedName name="et_List14_1_3">et_union_hor!$326:$326</definedName>
    <definedName name="et_List14_1_4">et_union_hor!$315:$316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et_union_hor!$AC$92:$AC$106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1.11.3 | Т-подкл'!$L$5</definedName>
    <definedName name="header_2">'Форма 1.11.2 | Т-транс'!$L$5</definedName>
    <definedName name="header_5">'Форма 1.11.2 | Т-гор.вода'!$L$5</definedName>
    <definedName name="header_9">'Форма 1.11.3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1.10'!$A$1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REESTR_MO!$A$2:$D$202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1.11.3 | Т-подкл'!$12:$12</definedName>
    <definedName name="List06_10_flagDS">'Форма 1.11.3 | Т-подкл'!$Y$18:$Y$30</definedName>
    <definedName name="List06_10_flagTN">'Форма 1.11.3 | Т-подкл'!$Q$18:$T$30</definedName>
    <definedName name="List06_10_flagTS">'Форма 1.11.3 | Т-подкл'!$U$18:$X$30</definedName>
    <definedName name="List06_10_MC2">'Форма 1.11.3 | Т-подкл'!$AK$19:$AK$30</definedName>
    <definedName name="List06_10_note">'Форма 1.11.3 | Т-подкл'!$AL$19:$AL$30</definedName>
    <definedName name="List06_10_Period">'Форма 1.11.3 | Т-подкл'!$AC$19:$AJ$30</definedName>
    <definedName name="List06_10_pl">'Форма 1.11.3 | Т-подкл'!$11:$11</definedName>
    <definedName name="List06_10_region">'Форма 1.11.3 | Т-подкл'!$Q$22:$AB$24</definedName>
    <definedName name="List06_2_DP">'Форма 1.11.2 | Т-транс'!$11:$11</definedName>
    <definedName name="List06_2_MC">'Форма 1.11.2 | Т-транс'!$O$18:$O$30</definedName>
    <definedName name="List06_2_MC2">'Форма 1.11.2 | Т-транс'!$V$18:$V$30</definedName>
    <definedName name="List06_2_note">'Форма 1.11.2 | Т-транс'!$W$18:$W$30</definedName>
    <definedName name="List06_2_Period">'Форма 1.11.2 | Т-транс'!$O$18:$U$30</definedName>
    <definedName name="List06_5_1_changeColor">'Форма 1.11.2 | Т-гор.вода'!$O$23:$AB$25</definedName>
    <definedName name="List06_5_DP">'Форма 1.11.2 | Т-гор.вода'!$11:$11</definedName>
    <definedName name="List06_5_MC">'[1]Т-гор'!$O$18:$O$32</definedName>
    <definedName name="List06_5_MC2">'Форма 1.11.2 | Т-гор.вода'!$AC$18:$AC$38</definedName>
    <definedName name="List06_5_note">'Форма 1.11.2 | Т-гор.вода'!$AD$18:$AD$38</definedName>
    <definedName name="List06_5_Period">'Форма 1.11.2 | Т-гор.вода'!$O$18:$AB$38</definedName>
    <definedName name="List06_9_DP">'Форма 1.11.3 | Т-подкл(инд)'!$12:$12</definedName>
    <definedName name="List06_9_flagDS">'Форма 1.11.3 | Т-подкл(инд)'!$Z$18:$Z$30</definedName>
    <definedName name="List06_9_flagPN">'Форма 1.11.3 | Т-подкл(инд)'!$N$18:$N$30</definedName>
    <definedName name="List06_9_flagTN">'Форма 1.11.3 | Т-подкл(инд)'!$R$18:$U$30</definedName>
    <definedName name="List06_9_flagTS">'Форма 1.11.3 | Т-подкл(инд)'!$V$18:$Y$30</definedName>
    <definedName name="List06_9_MC2">'Форма 1.11.3 | Т-подкл(инд)'!$AL$19:$AL$30</definedName>
    <definedName name="List06_9_note">'Форма 1.11.3 | Т-подкл(инд)'!$AM$19:$AM$30</definedName>
    <definedName name="List06_9_Period">'Форма 1.11.3 | Т-подкл(инд)'!$AD$19:$AK$30</definedName>
    <definedName name="List06_9_pl">'Форма 1.11.3 | Т-подкл(инд)'!$11:$11</definedName>
    <definedName name="List06_9_region">'Форма 1.11.3 | Т-подкл(инд)'!$R$22:$AC$25</definedName>
    <definedName name="List13_GroundMaterials_1">'Форма 1.10'!$G$10:$G$14</definedName>
    <definedName name="List13_note">'Форма 1.10'!$H$10:$H$14</definedName>
    <definedName name="List14_1_Date">'Форма 1.11.1'!$H$17:$I$18</definedName>
    <definedName name="List14_1_Date_1">'Форма 1.11.1'!$H$22:$I$32</definedName>
    <definedName name="List14_1_DPR">'Форма 1.11.1'!$K$20</definedName>
    <definedName name="List14_1_flagIPR">'Форма 1.11.1'!$J$15</definedName>
    <definedName name="List14_1_GroundMaterials_1">'Форма 1.11.1'!$K$15:$K$32</definedName>
    <definedName name="List14_1_hypIPR">'Форма 1.11.1'!$K$15</definedName>
    <definedName name="List14_1_method">'Форма 1.11.1'!$J$17:$J$18</definedName>
    <definedName name="List14_1_note">'Форма 1.11.1'!$L$14:$L$32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1.11.2 | Т-транс'!$O$23</definedName>
    <definedName name="OneRates_5">'Форма 1.11.2 | Т-гор.вода'!$P$23:$R$23</definedName>
    <definedName name="OneRates_5_comp">'Форма 1.11.2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1.10'!$E$13:$E$14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1.11.3 | Т-подкл'!$R$19:$R$30</definedName>
    <definedName name="pDel_List06_10_4">'Форма 1.11.3 | Т-подкл'!$V$19:$V$30</definedName>
    <definedName name="pDel_List06_10_5">'Форма 1.11.3 | Т-подкл'!$Z$19:$Z$30</definedName>
    <definedName name="pDel_List06_10_6">'Форма 1.11.3 | Т-подкл'!$K$19:$K$30</definedName>
    <definedName name="pDel_List06_10_7">'Форма 1.11.3 | Т-подкл'!$N$18:$N$30</definedName>
    <definedName name="pDel_List06_2_1">'Форма 1.11.2 | Т-транс'!$I$18:$K$30</definedName>
    <definedName name="pDel_List06_5_2">'Форма 1.11.2 | Т-гор.вода'!$H$18:$K$38</definedName>
    <definedName name="pDel_List06_9_3">'Форма 1.11.3 | Т-подкл(инд)'!$S$19:$S$30</definedName>
    <definedName name="pDel_List06_9_4">'Форма 1.11.3 | Т-подкл(инд)'!$W$19:$W$30</definedName>
    <definedName name="pDel_List06_9_5">'Форма 1.11.3 | Т-подкл(инд)'!$AA$19:$AA$30</definedName>
    <definedName name="pDel_List06_9_6">'Форма 1.11.3 | Т-подкл(инд)'!$K$19:$K$30</definedName>
    <definedName name="pDel_List06_9_7">'Форма 1.11.3 | Т-подкл(инд)'!$O$18:$O$30</definedName>
    <definedName name="pDel_List07">'Сведения об изменении'!$C$11:$C$13</definedName>
    <definedName name="pDel_List13_1">'Форма 1.10'!$C$13:$C$14</definedName>
    <definedName name="pDel_List14_1_1">'Форма 1.11.1'!$C$17:$C$18</definedName>
    <definedName name="pDel_List14_1_1_2">'Форма 1.11.1'!$G$17:$G$18</definedName>
    <definedName name="pDel_List14_1_2">'Форма 1.11.1'!$C$22:$C$23</definedName>
    <definedName name="pDel_List14_1_2_2">'Форма 1.11.1'!$G$22:$G$23</definedName>
    <definedName name="pDel_List14_1_3">'Форма 1.11.1'!$C$25:$C$26</definedName>
    <definedName name="pDel_List14_1_3_2">'Форма 1.11.1'!$G$25:$G$26</definedName>
    <definedName name="pDel_List14_1_4">'Форма 1.11.1'!$C$28:$C$29</definedName>
    <definedName name="pDel_List14_1_4_2">'Форма 1.11.1'!$G$28:$G$29</definedName>
    <definedName name="pDel_List14_1_5">'Форма 1.11.1'!$C$31:$C$32</definedName>
    <definedName name="pDel_List14_1_5_2">'Форма 1.11.1'!$G$31:$G$32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1.11.3 | Т-подкл'!$AK$15:$AK$30</definedName>
    <definedName name="pIns_List06_2_Period">'Форма 1.11.2 | Т-транс'!$V$14:$V$30</definedName>
    <definedName name="pIns_List06_5_Period">'Форма 1.11.2 | Т-гор.вода'!$AC$18:$AC$38</definedName>
    <definedName name="pIns_List06_9_Period">'Форма 1.11.3 | Т-подкл(инд)'!$AL$19:$AL$30</definedName>
    <definedName name="pIns_List07">'Сведения об изменении'!$E$13</definedName>
    <definedName name="pIns_List13_1">'Форма 1.10'!$E$14</definedName>
    <definedName name="PROT_22">P3_PROT_22,P4_PROT_22,P5_PROT_22</definedName>
    <definedName name="pVDel_List06_10">'Форма 1.11.3 | Т-подкл'!$13:$13</definedName>
    <definedName name="pVDel_List06_2">'Форма 1.11.2 | Т-транс'!$12:$12</definedName>
    <definedName name="pVDel_List06_5">'Форма 1.11.2 | Т-гор.вода'!$12:$12</definedName>
    <definedName name="pVDel_List06_9">'Форма 1.11.3 | Т-подкл(инд)'!$13:$13</definedName>
    <definedName name="QUARTER">TEHSHEET!$F$2:$F$5</definedName>
    <definedName name="REESTR_LINK_RANGE">REESTR_LINK!$A$2:$C$3</definedName>
    <definedName name="REESTR_ORG_RANGE">REESTR_ORG!$A$2:$J$37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1.11.2 | Т-транс'!$P$23:$Q$23</definedName>
    <definedName name="TwoRates_5">'Форма 1.11.2 | Т-гор.вода'!$S$23:$W$23</definedName>
    <definedName name="TwoRates_5_comp">'Форма 1.11.2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1.11.2 | Т-гор.вода'!$M$23</definedName>
    <definedName name="vid_teplnos_12">et_union_hor!$M$82</definedName>
    <definedName name="vid_teplnos_2">'Форма 1.11.2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1.11.2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4519"/>
  <fileRecoveryPr repairLoad="1"/>
</workbook>
</file>

<file path=xl/calcChain.xml><?xml version="1.0" encoding="utf-8"?>
<calcChain xmlns="http://schemas.openxmlformats.org/spreadsheetml/2006/main">
  <c r="M8" i="560"/>
  <c r="P8"/>
  <c r="M9"/>
  <c r="P9"/>
  <c r="N17"/>
  <c r="O17" s="1"/>
  <c r="P17" s="1"/>
  <c r="Q17" s="1"/>
  <c r="R17" s="1"/>
  <c r="S17" s="1"/>
  <c r="T17" s="1"/>
  <c r="U17" s="1"/>
  <c r="V17" s="1"/>
  <c r="W17" s="1"/>
  <c r="X17" s="1"/>
  <c r="Y17" s="1"/>
  <c r="Z17" s="1"/>
  <c r="AB17" s="1"/>
  <c r="AC17" s="1"/>
  <c r="AD17" s="1"/>
  <c r="L18"/>
  <c r="O18"/>
  <c r="L19"/>
  <c r="O19"/>
  <c r="L20"/>
  <c r="O20"/>
  <c r="L21"/>
  <c r="L22"/>
  <c r="AG23"/>
  <c r="AF22"/>
  <c r="L23"/>
  <c r="R24"/>
  <c r="AE23"/>
  <c r="L27"/>
  <c r="AG28"/>
  <c r="AF27"/>
  <c r="L28"/>
  <c r="R29"/>
  <c r="AE28"/>
  <c r="L32"/>
  <c r="AG33"/>
  <c r="AF32"/>
  <c r="L33"/>
  <c r="R34"/>
  <c r="AE33"/>
  <c r="A95" i="612"/>
  <c r="A96"/>
  <c r="A97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H12" i="632"/>
  <c r="H11"/>
  <c r="H9"/>
  <c r="H8"/>
  <c r="H7"/>
  <c r="H12" i="623"/>
  <c r="H9"/>
  <c r="H8"/>
  <c r="F31" i="625"/>
  <c r="E31"/>
  <c r="F28"/>
  <c r="E28"/>
  <c r="F25"/>
  <c r="E25"/>
  <c r="F22"/>
  <c r="E22"/>
  <c r="F17"/>
  <c r="E17"/>
  <c r="H12" i="616"/>
  <c r="H9"/>
  <c r="H8"/>
  <c r="F13" i="632"/>
  <c r="F12"/>
  <c r="F11"/>
  <c r="F10"/>
  <c r="F9"/>
  <c r="F8"/>
  <c r="R14" i="601" l="1"/>
  <c r="R13"/>
  <c r="R12"/>
  <c r="P12"/>
  <c r="M14"/>
  <c r="M12"/>
  <c r="M13"/>
  <c r="B3" i="525"/>
  <c r="B2"/>
  <c r="L94" i="471"/>
  <c r="L92"/>
  <c r="L96"/>
  <c r="L93"/>
  <c r="L95"/>
  <c r="L97"/>
  <c r="H13" i="632" l="1"/>
  <c r="H13" i="623"/>
  <c r="H13" i="616"/>
  <c r="M9" i="566"/>
  <c r="M9" i="598"/>
  <c r="M9" i="567"/>
  <c r="E8" i="625"/>
  <c r="F8"/>
  <c r="M8" i="566" l="1"/>
  <c r="M8" i="598"/>
  <c r="M8" i="567"/>
  <c r="E7" i="625"/>
  <c r="H7" i="618" l="1"/>
  <c r="H7" i="617"/>
  <c r="H7" i="616"/>
  <c r="H7" i="614"/>
  <c r="N8" i="566"/>
  <c r="N8" i="598"/>
  <c r="O8" i="567"/>
  <c r="N9" i="566"/>
  <c r="N9" i="598"/>
  <c r="O9" i="567"/>
  <c r="F7" i="625"/>
  <c r="H7" i="623"/>
  <c r="F9" i="617"/>
  <c r="L166" i="471"/>
  <c r="F288"/>
  <c r="F9" i="616"/>
  <c r="F10" i="614"/>
  <c r="L179" i="471"/>
  <c r="F10" i="623"/>
  <c r="L45" i="471"/>
  <c r="L22" i="567"/>
  <c r="L165" i="471"/>
  <c r="F8" i="618"/>
  <c r="L48" i="471"/>
  <c r="F12" i="614"/>
  <c r="F13" i="617"/>
  <c r="F8" i="614"/>
  <c r="L180" i="471"/>
  <c r="F13" i="618"/>
  <c r="F12"/>
  <c r="F9" i="623"/>
  <c r="F9" i="614"/>
  <c r="F10" i="618"/>
  <c r="L18" i="567"/>
  <c r="F12" i="617"/>
  <c r="F13" i="614"/>
  <c r="L22" i="566"/>
  <c r="F290" i="471"/>
  <c r="L50"/>
  <c r="L21" i="567"/>
  <c r="L21" i="598"/>
  <c r="F10" i="616"/>
  <c r="F12"/>
  <c r="L163" i="471"/>
  <c r="F289"/>
  <c r="F13" i="623"/>
  <c r="F8"/>
  <c r="L19" i="567"/>
  <c r="L47" i="471"/>
  <c r="F11" i="623"/>
  <c r="L49" i="471"/>
  <c r="F13" i="616"/>
  <c r="F286" i="471"/>
  <c r="L20" i="598"/>
  <c r="E2" i="437"/>
  <c r="F8" i="616"/>
  <c r="F11" i="617"/>
  <c r="L19" i="598"/>
  <c r="L19" i="566"/>
  <c r="E3" i="437"/>
  <c r="F8" i="617"/>
  <c r="L181" i="471"/>
  <c r="L23" i="567"/>
  <c r="F11" i="618"/>
  <c r="F11" i="614"/>
  <c r="F9" i="618"/>
  <c r="L20" i="566"/>
  <c r="F12" i="623"/>
  <c r="F291" i="471"/>
  <c r="L20" i="567"/>
  <c r="F11" i="616"/>
  <c r="L164" i="471"/>
  <c r="L178"/>
  <c r="L46"/>
  <c r="F287"/>
  <c r="L21" i="566"/>
  <c r="F10" i="617"/>
  <c r="L22" i="598"/>
  <c r="H11" i="623" l="1"/>
  <c r="R98" i="471" l="1"/>
  <c r="AG97"/>
  <c r="AF96"/>
  <c r="AE97"/>
  <c r="Q51" l="1"/>
  <c r="Z50"/>
  <c r="Y49"/>
  <c r="X50"/>
  <c r="M12" i="550" l="1"/>
  <c r="M241" i="471"/>
  <c r="R256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18" i="566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67"/>
  <c r="O17" s="1"/>
  <c r="P17" s="1"/>
  <c r="Q17" s="1"/>
  <c r="Z23"/>
  <c r="Q24"/>
  <c r="AF182" i="471"/>
  <c r="AN181"/>
  <c r="AG167"/>
  <c r="AO166"/>
  <c r="Q83"/>
  <c r="Z82"/>
  <c r="Q67"/>
  <c r="Z66"/>
  <c r="Q35"/>
  <c r="Z34"/>
  <c r="P246"/>
  <c r="R251"/>
  <c r="R246"/>
  <c r="H11" i="618"/>
  <c r="H11" i="617"/>
  <c r="H11" i="616"/>
  <c r="H11" i="614"/>
  <c r="H289" i="471"/>
  <c r="E29" i="205"/>
  <c r="F29"/>
  <c r="Z117" i="471"/>
  <c r="Q118"/>
  <c r="Z134"/>
  <c r="Q135"/>
  <c r="Z151"/>
  <c r="Q152"/>
  <c r="E276"/>
  <c r="E281"/>
  <c r="L79"/>
  <c r="M256"/>
  <c r="L29"/>
  <c r="X23" i="567"/>
  <c r="X151" i="471"/>
  <c r="M246"/>
  <c r="X134"/>
  <c r="L62"/>
  <c r="Y116"/>
  <c r="L32"/>
  <c r="L81"/>
  <c r="L31"/>
  <c r="L64"/>
  <c r="L78"/>
  <c r="X117"/>
  <c r="Y133"/>
  <c r="Y150"/>
  <c r="L80"/>
  <c r="L33"/>
  <c r="L66"/>
  <c r="Y81"/>
  <c r="L77"/>
  <c r="L61"/>
  <c r="L34"/>
  <c r="L30"/>
  <c r="L63"/>
  <c r="M251"/>
  <c r="L82"/>
  <c r="L65"/>
  <c r="Y22" i="567"/>
  <c r="X66" i="471"/>
  <c r="X34"/>
  <c r="Y33"/>
  <c r="X82"/>
  <c r="Y65"/>
  <c r="AN22" i="598"/>
  <c r="AN166" i="471"/>
  <c r="AM181"/>
  <c r="AM22" i="566"/>
  <c r="R17" i="567" l="1"/>
  <c r="S17" s="1"/>
  <c r="U17" s="1"/>
  <c r="V17" l="1"/>
  <c r="W17" s="1"/>
</calcChain>
</file>

<file path=xl/sharedStrings.xml><?xml version="1.0" encoding="utf-8"?>
<sst xmlns="http://schemas.openxmlformats.org/spreadsheetml/2006/main" count="2431" uniqueCount="1301">
  <si>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</si>
  <si>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</si>
  <si>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</si>
  <si>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</si>
  <si>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</si>
  <si>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</si>
  <si>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</si>
  <si>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</si>
  <si>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</si>
  <si>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</si>
  <si>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</si>
  <si>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</si>
  <si>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</si>
  <si>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</si>
  <si>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</si>
  <si>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</si>
  <si>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</si>
  <si>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</si>
  <si>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</si>
  <si>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</si>
  <si>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</si>
  <si>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</si>
  <si>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</si>
  <si>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</si>
  <si>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</si>
  <si>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</si>
  <si>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</si>
  <si>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</si>
  <si>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</si>
  <si>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</si>
  <si>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</si>
  <si>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</si>
  <si>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</si>
  <si>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</si>
  <si>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</si>
  <si>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</si>
  <si>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</si>
  <si>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</si>
  <si>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</si>
  <si>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</si>
  <si>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</si>
  <si>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</si>
  <si>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</si>
  <si>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</si>
  <si>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</si>
  <si>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</si>
  <si>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</si>
  <si>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</si>
  <si>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</si>
  <si>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</si>
  <si>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</si>
  <si>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</si>
  <si>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</si>
  <si>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</si>
  <si>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</si>
  <si>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</si>
  <si>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</si>
  <si>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</si>
  <si>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</si>
  <si>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</si>
  <si>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</si>
  <si>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</si>
  <si>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</si>
  <si>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</si>
  <si>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</si>
  <si>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</si>
  <si>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</si>
  <si>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</si>
  <si>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</si>
  <si>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</si>
  <si>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</si>
  <si>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</si>
  <si>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</si>
  <si>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</si>
  <si>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</si>
  <si>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</si>
  <si>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</si>
  <si>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</si>
  <si>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</si>
  <si>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</si>
  <si>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</si>
  <si>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</si>
  <si>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</si>
  <si>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</si>
  <si>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</si>
  <si>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</si>
  <si>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</si>
  <si>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</si>
  <si>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</si>
  <si>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</si>
  <si>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</si>
  <si>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</si>
  <si>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</si>
  <si>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</si>
  <si>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</si>
  <si>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</si>
  <si>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</si>
  <si>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</si>
  <si>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</si>
  <si>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</si>
  <si>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</si>
  <si>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</si>
  <si>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</si>
  <si>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</si>
  <si>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</si>
  <si>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</si>
  <si>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</si>
  <si>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</si>
  <si>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</si>
  <si>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</si>
  <si>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</si>
  <si>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</si>
  <si>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</si>
  <si>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</si>
  <si>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</si>
  <si>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</si>
  <si>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</si>
  <si>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</si>
  <si>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</si>
  <si>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</si>
  <si>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</si>
  <si>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</si>
  <si>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</si>
  <si>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</si>
  <si>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</si>
  <si>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</si>
  <si>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</si>
  <si>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</si>
  <si>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</si>
  <si>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</si>
  <si>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</si>
  <si>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</si>
  <si>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</si>
  <si>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</si>
  <si>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</si>
  <si>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</si>
  <si>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</si>
  <si>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</si>
  <si>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</si>
  <si>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</si>
  <si>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</si>
  <si>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</si>
  <si>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</si>
  <si>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</si>
  <si>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</si>
  <si>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</si>
  <si>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</si>
  <si>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</si>
  <si>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</si>
  <si>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</si>
  <si>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</si>
  <si>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</si>
  <si>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</si>
  <si>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</si>
  <si>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</si>
  <si>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</si>
  <si>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</si>
  <si>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</si>
  <si>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</si>
  <si>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</si>
  <si>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</si>
  <si>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</si>
  <si>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</si>
  <si>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</si>
  <si>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</si>
  <si>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</si>
  <si>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</si>
  <si>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</si>
  <si>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</si>
  <si>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</si>
  <si>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</si>
  <si>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</si>
  <si>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</si>
  <si>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</si>
  <si>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</si>
  <si>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</si>
  <si>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</si>
  <si>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</si>
  <si>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</si>
  <si>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</si>
  <si>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</si>
  <si>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</si>
  <si>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</si>
  <si>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</si>
  <si>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</si>
  <si>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</si>
  <si>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</si>
  <si>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</si>
  <si>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</si>
  <si>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</si>
  <si>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</si>
  <si>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</si>
  <si>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</si>
  <si>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</si>
  <si>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</si>
  <si>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</si>
  <si>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</si>
  <si>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</si>
  <si>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</si>
  <si>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</si>
  <si>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</si>
  <si>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</si>
  <si>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</si>
  <si>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</si>
  <si>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</si>
  <si>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</si>
  <si>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</si>
  <si>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</si>
  <si>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</si>
  <si>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</si>
  <si>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</si>
  <si>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</si>
  <si>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</si>
  <si>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</si>
  <si>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</si>
  <si>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</si>
  <si>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</si>
  <si>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</si>
  <si>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</si>
  <si>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</si>
  <si>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</si>
  <si>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</si>
  <si>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</si>
  <si>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</si>
  <si>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</si>
  <si>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</si>
  <si>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</si>
  <si>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</si>
  <si>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</si>
  <si>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</si>
  <si>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</si>
  <si>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</si>
  <si>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</si>
  <si>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</si>
  <si>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</si>
  <si>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</si>
  <si>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</si>
  <si>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</si>
  <si>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</si>
  <si>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</si>
  <si>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</si>
  <si>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</si>
  <si>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</si>
  <si>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</si>
  <si>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</si>
  <si>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</si>
  <si>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</si>
  <si>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</si>
  <si>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</si>
  <si>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</si>
  <si>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</si>
  <si>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</si>
  <si>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</si>
  <si>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</si>
  <si>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</si>
  <si>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</si>
  <si>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</si>
  <si>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</si>
  <si>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</si>
  <si>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</si>
  <si>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</si>
  <si>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</si>
  <si>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</si>
  <si>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</si>
  <si>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</si>
  <si>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</si>
  <si>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</si>
  <si>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</si>
  <si>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</si>
  <si>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</si>
  <si>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</si>
  <si>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</si>
  <si>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</si>
  <si>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</si>
  <si>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</si>
  <si>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</si>
  <si>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</si>
  <si>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</si>
  <si>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</si>
  <si>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</si>
  <si>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</si>
  <si>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</si>
  <si>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</si>
  <si>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</si>
  <si>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</si>
  <si>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</si>
  <si>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</si>
  <si>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</si>
  <si>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</si>
  <si>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</si>
  <si>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</si>
  <si>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</si>
  <si>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</si>
  <si>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</si>
  <si>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</si>
  <si>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</si>
  <si>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</si>
  <si>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</si>
  <si>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</si>
  <si>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</si>
  <si>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</si>
  <si>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</si>
  <si>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</si>
  <si>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</si>
  <si>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</si>
  <si>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</si>
  <si>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</si>
  <si>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</si>
  <si>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</si>
  <si>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</si>
  <si>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</si>
  <si>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</si>
  <si>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</si>
  <si>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</si>
  <si>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</si>
  <si>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</si>
  <si>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</si>
  <si>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</si>
  <si>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</si>
  <si>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</si>
  <si>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</si>
  <si>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</si>
  <si>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</si>
  <si>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</si>
  <si>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</si>
  <si>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</si>
  <si>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</si>
  <si>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</si>
  <si>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</si>
  <si>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</si>
  <si>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</si>
  <si>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</si>
  <si>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</si>
  <si>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</si>
  <si>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</si>
  <si>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</si>
  <si>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</si>
  <si>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</si>
  <si>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</si>
  <si>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</si>
  <si>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</si>
  <si>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</si>
  <si>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</si>
  <si>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</si>
  <si>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</si>
  <si>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</si>
  <si>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</si>
  <si>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</si>
  <si>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</si>
  <si>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</si>
  <si>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</si>
  <si>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</si>
  <si>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</si>
  <si>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</si>
  <si>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</si>
  <si>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</si>
  <si>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</si>
  <si>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</si>
  <si>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</si>
  <si>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</si>
  <si>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</si>
  <si>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</si>
  <si>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</si>
  <si>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</si>
  <si>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</si>
  <si>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</si>
  <si>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</si>
  <si>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</si>
  <si>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</si>
  <si>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</si>
  <si>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</si>
  <si>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</si>
  <si>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</si>
  <si>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</si>
  <si>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</si>
  <si>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</si>
  <si>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</si>
  <si>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</si>
  <si>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</si>
  <si>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</si>
  <si>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</si>
  <si>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</si>
  <si>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</si>
  <si>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</si>
  <si>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</si>
  <si>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</si>
  <si>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</si>
  <si>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</si>
  <si>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</si>
  <si>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</si>
  <si>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</si>
  <si>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</si>
  <si>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</si>
  <si>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</si>
  <si>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</si>
  <si>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</si>
  <si>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</si>
  <si>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</si>
  <si>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</si>
  <si>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</si>
  <si>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</si>
  <si>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</si>
  <si>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</si>
  <si>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</si>
  <si>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</si>
  <si>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</si>
  <si>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</si>
  <si>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</si>
  <si>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</si>
  <si>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</si>
  <si>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</si>
  <si>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</si>
  <si>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</si>
  <si>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</si>
  <si>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</si>
  <si>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</si>
  <si>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</si>
  <si>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</si>
  <si>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</si>
  <si>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</si>
  <si>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</si>
  <si>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</si>
  <si>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</si>
  <si>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г.Севастополь</t>
  </si>
  <si>
    <t>Информация</t>
  </si>
  <si>
    <t>3.1</t>
  </si>
  <si>
    <t>4.1</t>
  </si>
  <si>
    <t>5.1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</si>
  <si>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</si>
  <si>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</si>
  <si>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</si>
  <si>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</si>
  <si>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</si>
  <si>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</si>
  <si>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</si>
  <si>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</si>
  <si>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</si>
  <si>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</si>
  <si>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</si>
  <si>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</si>
  <si>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</si>
  <si>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</si>
  <si>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</si>
  <si>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</si>
  <si>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</si>
  <si>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</si>
  <si>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</si>
  <si>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</si>
  <si>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</si>
  <si>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</si>
  <si>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</si>
  <si>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</si>
  <si>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</si>
  <si>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sz val="11"/>
        <color theme="1"/>
        <rFont val="Calibri"/>
        <family val="2"/>
        <charset val="204"/>
        <scheme val="minor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</si>
  <si>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</si>
  <si>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</si>
  <si>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</si>
  <si>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</si>
  <si>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</si>
  <si>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</si>
  <si>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t>Форма 1.0.1 Основные параметры раскрываемой информации</t>
    </r>
    <r>
      <rPr>
        <sz val="11"/>
        <color theme="1"/>
        <rFont val="Calibri"/>
        <family val="2"/>
        <charset val="204"/>
        <scheme val="minor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</si>
  <si>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</si>
  <si>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</si>
  <si>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</si>
  <si>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</si>
  <si>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</si>
  <si>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</si>
  <si>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</si>
  <si>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</si>
  <si>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</si>
  <si>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</si>
  <si>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</si>
  <si>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</si>
  <si>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</si>
  <si>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</si>
  <si>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</si>
  <si>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</si>
  <si>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</si>
  <si>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</si>
  <si>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</si>
  <si>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</si>
  <si>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</si>
  <si>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</si>
  <si>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</si>
  <si>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</si>
  <si>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</si>
  <si>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</si>
  <si>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</si>
  <si>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</si>
  <si>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</si>
  <si>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</si>
  <si>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</si>
  <si>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</si>
  <si>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</si>
  <si>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</si>
  <si>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</si>
  <si>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</si>
  <si>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</si>
  <si>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</si>
  <si>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</si>
  <si>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</si>
  <si>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</si>
  <si>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</si>
  <si>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</si>
  <si>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</si>
  <si>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</si>
  <si>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</si>
  <si>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</si>
  <si>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</si>
  <si>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</si>
  <si>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</si>
  <si>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</si>
  <si>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</si>
  <si>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</si>
  <si>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</si>
  <si>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</si>
  <si>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</si>
  <si>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</si>
  <si>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</si>
  <si>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</si>
  <si>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</si>
  <si>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</si>
  <si>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</si>
  <si>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</si>
  <si>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</si>
  <si>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</si>
  <si>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</si>
  <si>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</si>
  <si>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</si>
  <si>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</si>
  <si>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</si>
  <si>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</si>
  <si>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</si>
  <si>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</si>
  <si>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</si>
  <si>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</si>
  <si>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</si>
  <si>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</si>
  <si>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</si>
  <si>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</si>
  <si>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</si>
  <si>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</si>
  <si>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</si>
  <si>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</si>
  <si>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</si>
  <si>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</si>
  <si>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</si>
  <si>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</si>
  <si>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</si>
  <si>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</si>
  <si>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</si>
  <si>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</si>
  <si>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</si>
  <si>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</si>
  <si>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Информация размещается при раскрытии информации по каждой из форм.</t>
    </r>
  </si>
  <si>
    <r>
      <rPr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</si>
  <si>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</si>
  <si>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</si>
  <si>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</si>
  <si>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</si>
  <si>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</si>
  <si>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</si>
  <si>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</si>
  <si>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</si>
  <si>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</si>
  <si>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</si>
  <si>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</si>
  <si>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</si>
  <si>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</si>
  <si>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</si>
  <si>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</si>
  <si>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</si>
  <si>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</si>
  <si>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</si>
  <si>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</si>
  <si>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</si>
  <si>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Компонент на холодную воду в тарифе на горячую воду установлен с разбивкой по поставщикам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</si>
  <si>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</si>
  <si>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</si>
  <si>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</si>
  <si>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</si>
  <si>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</si>
  <si>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</si>
  <si>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Дата периода регулирования, с которой предлагаются изменения в тарифы</t>
  </si>
  <si>
    <t>Дата подачи заявления об утверждении тарифов</t>
  </si>
  <si>
    <t>Номер подачи заявления об утверждении тарифов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</si>
  <si>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</si>
  <si>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</si>
  <si>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</si>
  <si>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</si>
  <si>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</si>
  <si>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</si>
  <si>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</si>
  <si>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</si>
  <si>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</si>
  <si>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</si>
  <si>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</si>
  <si>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</si>
  <si>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</si>
  <si>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</si>
  <si>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</si>
  <si>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</si>
  <si>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</si>
  <si>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</si>
  <si>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et_List13_1</t>
  </si>
  <si>
    <t>et_List14_1_1</t>
  </si>
  <si>
    <t>et_List14_1_4</t>
  </si>
  <si>
    <t>et_List14_1_2</t>
  </si>
  <si>
    <t>et_List14_1_3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</si>
  <si>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</si>
  <si>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</si>
  <si>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1.10</t>
  </si>
  <si>
    <t>Информация о предложении об установлении тарифов в сфере горячего водоснабжения на очередной период регулирования</t>
  </si>
  <si>
    <t>Форма 1.11.1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</si>
  <si>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sz val="11"/>
        <color theme="1"/>
        <rFont val="Calibri"/>
        <family val="2"/>
        <charset val="204"/>
        <scheme val="minor"/>
      </rPr>
      <t>1</t>
    </r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</si>
  <si>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</si>
  <si>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</si>
  <si>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</si>
  <si>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</si>
  <si>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</si>
  <si>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</si>
  <si>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</si>
  <si>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r>
      <t>Форма 1.11.2 Информация о предложении величин тарифов на горячую воду, транспортировку воды</t>
    </r>
    <r>
      <rPr>
        <sz val="11"/>
        <color theme="1"/>
        <rFont val="Calibri"/>
        <family val="2"/>
        <charset val="204"/>
        <scheme val="minor"/>
      </rPr>
      <t>1</t>
    </r>
  </si>
  <si>
    <t>Информация о предложении величин тарифов на горячую воду, транспортировку воды</t>
  </si>
  <si>
    <t>Форма 1.11.2</t>
  </si>
  <si>
    <t>Форма 1.11.3</t>
  </si>
  <si>
    <t>Информация о предложении величин тарифов на подключение к централизованной системе горячего водоснабжения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</si>
  <si>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</si>
  <si>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однокомпонентного двухставочного тарифа данные указываются только в блоке «Двухставочный тариф (однокомпонентный)». В случае двухкомпонентного двухставочного тарифа данные указываются только в блоке «Двухставочный тариф (двухкомпонентный)»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тарифа по периодам действия тарифа информация по ним указывается в отдельных колонках.
В случае отсутствия дифференциации компонента двухставочного тарифа на холодную воду по поставщикам данная строка не заполняется.
В случае дифференциации компонента двухставочного тарифа на холодную воду по поставщикам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</si>
  <si>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</si>
  <si>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r>
      <t>Форма 1.11.3 Информация о предложении величин тарифов на подключение к централизованной системе горячего водоснабжения</t>
    </r>
    <r>
      <rPr>
        <sz val="11"/>
        <color theme="1"/>
        <rFont val="Calibri"/>
        <family val="2"/>
        <charset val="204"/>
        <scheme val="minor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</si>
  <si>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</si>
  <si>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</si>
  <si>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</si>
  <si>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</si>
  <si>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Instruction</t>
  </si>
  <si>
    <t>modUpdTemplLogger</t>
  </si>
  <si>
    <t>List00</t>
  </si>
  <si>
    <t>List01</t>
  </si>
  <si>
    <t>List02</t>
  </si>
  <si>
    <t>List05_11</t>
  </si>
  <si>
    <t>List13</t>
  </si>
  <si>
    <t>List14_1</t>
  </si>
  <si>
    <t>List05_2</t>
  </si>
  <si>
    <t>List06_2</t>
  </si>
  <si>
    <t>List05_5</t>
  </si>
  <si>
    <t>List06_5</t>
  </si>
  <si>
    <t>List05_9</t>
  </si>
  <si>
    <t>List06_9</t>
  </si>
  <si>
    <t>List05_10</t>
  </si>
  <si>
    <t>List06_10</t>
  </si>
  <si>
    <t>List03</t>
  </si>
  <si>
    <t>List07</t>
  </si>
  <si>
    <t>ListComm</t>
  </si>
  <si>
    <t>ListCheck</t>
  </si>
  <si>
    <t>TSH_et_union_hor</t>
  </si>
  <si>
    <t>TEHSHEET</t>
  </si>
  <si>
    <t>modListTempFilter</t>
  </si>
  <si>
    <t>modCheckCyan</t>
  </si>
  <si>
    <t>REESTR_LINK</t>
  </si>
  <si>
    <t>REESTR_DS</t>
  </si>
  <si>
    <t>modHTTP</t>
  </si>
  <si>
    <t>modfrmRezimChoose</t>
  </si>
  <si>
    <t>modSheetMain</t>
  </si>
  <si>
    <t>REESTR_VT</t>
  </si>
  <si>
    <t>REESTR_VED</t>
  </si>
  <si>
    <t>modfrmReestrObj</t>
  </si>
  <si>
    <t>AllSheetsInThisWorkbook</t>
  </si>
  <si>
    <t>TSH_et_union_vert</t>
  </si>
  <si>
    <t>modInstruction</t>
  </si>
  <si>
    <t>modRegion</t>
  </si>
  <si>
    <t>modReestr</t>
  </si>
  <si>
    <t>modfrmReestr</t>
  </si>
  <si>
    <t>modUpdTemplMain</t>
  </si>
  <si>
    <t>TSH_REESTR_ORG</t>
  </si>
  <si>
    <t>modClassifierValidate</t>
  </si>
  <si>
    <t>modProv</t>
  </si>
  <si>
    <t>modHyp</t>
  </si>
  <si>
    <t>modServiceModule</t>
  </si>
  <si>
    <t>modList00</t>
  </si>
  <si>
    <t>modList01</t>
  </si>
  <si>
    <t>modList02</t>
  </si>
  <si>
    <t>modList03</t>
  </si>
  <si>
    <t>modList13</t>
  </si>
  <si>
    <t>modList14_1</t>
  </si>
  <si>
    <t>TSH_REESTR_MO_FILTER</t>
  </si>
  <si>
    <t>TSH_REESTR_MO</t>
  </si>
  <si>
    <t>modInfo</t>
  </si>
  <si>
    <t>modList05</t>
  </si>
  <si>
    <t>modList06</t>
  </si>
  <si>
    <t>modList07</t>
  </si>
  <si>
    <t>modfrmDateChoose</t>
  </si>
  <si>
    <t>modComm</t>
  </si>
  <si>
    <t>modThisWorkbook</t>
  </si>
  <si>
    <t>modfrmReestrMR</t>
  </si>
  <si>
    <t>modfrmCheckUpdates</t>
  </si>
  <si>
    <t>Одноставочный тариф, руб./Гкал</t>
  </si>
  <si>
    <t>ставка за тепловую  энергию, руб./Гкал</t>
  </si>
  <si>
    <t>Компонент на холодную воду, руб./куб.м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</si>
  <si>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</si>
  <si>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</si>
  <si>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При размещении информации дополнительно указывается дата подачи заявления об утверждении(изменении) тарифа и его номер.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</si>
  <si>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</si>
  <si>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</si>
  <si>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</si>
  <si>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Первичное предложение по тарифам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</si>
  <si>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</si>
  <si>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</si>
  <si>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FAS.JKH.OPEN.INFO.REQUEST.GVS!</t>
  </si>
  <si>
    <t>15.06.2020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</si>
  <si>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</si>
  <si>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</si>
  <si>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</si>
  <si>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</si>
  <si>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</si>
  <si>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</si>
  <si>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</si>
  <si>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</si>
  <si>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</si>
  <si>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</si>
  <si>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</si>
  <si>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</si>
  <si>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</si>
  <si>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</si>
  <si>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</si>
  <si>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</si>
  <si>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</si>
  <si>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</si>
  <si>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</si>
  <si>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</si>
  <si>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</si>
  <si>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</si>
  <si>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</si>
  <si>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</si>
  <si>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</si>
  <si>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</si>
  <si>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</si>
  <si>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</si>
  <si>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</si>
  <si>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</si>
  <si>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</si>
  <si>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</si>
  <si>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Крымгиреевское</t>
  </si>
  <si>
    <t>07632408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</si>
  <si>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</si>
  <si>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</si>
  <si>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</si>
  <si>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</si>
  <si>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</si>
  <si>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</si>
  <si>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</si>
  <si>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</si>
  <si>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</si>
  <si>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</si>
  <si>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</si>
  <si>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</si>
  <si>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</si>
  <si>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</si>
  <si>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</si>
  <si>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</si>
  <si>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</si>
  <si>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</si>
  <si>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</si>
  <si>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</si>
  <si>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</si>
  <si>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</si>
  <si>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</si>
  <si>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</si>
  <si>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</si>
  <si>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</si>
  <si>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</si>
  <si>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</si>
  <si>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</si>
  <si>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</si>
  <si>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</si>
  <si>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</si>
  <si>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</si>
  <si>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</si>
  <si>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</si>
  <si>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</si>
  <si>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</si>
  <si>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</si>
  <si>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</si>
  <si>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</si>
  <si>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</si>
  <si>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</si>
  <si>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</si>
  <si>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</si>
  <si>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</si>
  <si>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</si>
  <si>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</si>
  <si>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</si>
  <si>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</si>
  <si>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</si>
  <si>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</t>
  </si>
  <si>
    <t>07705000</t>
  </si>
  <si>
    <t>Будённовский муниципальный район</t>
  </si>
  <si>
    <t>07612000</t>
  </si>
  <si>
    <t>Архиповский сельсовет</t>
  </si>
  <si>
    <t>07612404</t>
  </si>
  <si>
    <t>Город Буденновск</t>
  </si>
  <si>
    <t>07612101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</si>
  <si>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</si>
  <si>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</si>
  <si>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</si>
  <si>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</si>
  <si>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</si>
  <si>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</si>
  <si>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</si>
  <si>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</si>
  <si>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</si>
  <si>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</si>
  <si>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</si>
  <si>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</si>
  <si>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</si>
  <si>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</si>
  <si>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</si>
  <si>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</si>
  <si>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</si>
  <si>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</si>
  <si>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</si>
  <si>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</si>
  <si>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</si>
  <si>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</si>
  <si>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</si>
  <si>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</si>
  <si>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Георгиевский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</si>
  <si>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</si>
  <si>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</si>
  <si>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</si>
  <si>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</si>
  <si>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</si>
  <si>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</si>
  <si>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</si>
  <si>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</si>
  <si>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</si>
  <si>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</si>
  <si>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</si>
  <si>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</si>
  <si>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</si>
  <si>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</si>
  <si>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</si>
  <si>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Грачёвский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</si>
  <si>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</si>
  <si>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</si>
  <si>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</si>
  <si>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</si>
  <si>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</si>
  <si>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</si>
  <si>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</si>
  <si>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</si>
  <si>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</si>
  <si>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</si>
  <si>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</si>
  <si>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</si>
  <si>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</si>
  <si>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</si>
  <si>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</si>
  <si>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</si>
  <si>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</si>
  <si>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</t>
  </si>
  <si>
    <t>07713000</t>
  </si>
  <si>
    <t>Ипатовский</t>
  </si>
  <si>
    <t>07714000</t>
  </si>
  <si>
    <t>Кировский</t>
  </si>
  <si>
    <t>07716000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</si>
  <si>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</si>
  <si>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</si>
  <si>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</si>
  <si>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</si>
  <si>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</si>
  <si>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</si>
  <si>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</si>
  <si>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</si>
  <si>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</si>
  <si>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</si>
  <si>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</si>
  <si>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</si>
  <si>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</si>
  <si>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</si>
  <si>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</si>
  <si>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</si>
  <si>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</si>
  <si>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</si>
  <si>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</si>
  <si>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</si>
  <si>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</si>
  <si>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</si>
  <si>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</si>
  <si>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</si>
  <si>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</si>
  <si>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</si>
  <si>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</si>
  <si>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</si>
  <si>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</si>
  <si>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</si>
  <si>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</si>
  <si>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</si>
  <si>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</si>
  <si>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</si>
  <si>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</si>
  <si>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</si>
  <si>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</si>
  <si>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</si>
  <si>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</si>
  <si>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</si>
  <si>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</si>
  <si>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</si>
  <si>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</si>
  <si>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</si>
  <si>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</si>
  <si>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</si>
  <si>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</si>
  <si>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</si>
  <si>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</si>
  <si>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</si>
  <si>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</si>
  <si>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</si>
  <si>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</si>
  <si>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</si>
  <si>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</si>
  <si>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</si>
  <si>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</si>
  <si>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</si>
  <si>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</si>
  <si>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</si>
  <si>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</si>
  <si>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</si>
  <si>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</si>
  <si>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</si>
  <si>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</si>
  <si>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</si>
  <si>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</si>
  <si>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</si>
  <si>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</si>
  <si>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</si>
  <si>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</si>
  <si>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</si>
  <si>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</si>
  <si>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</si>
  <si>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</si>
  <si>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</si>
  <si>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</si>
  <si>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</si>
  <si>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</si>
  <si>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</si>
  <si>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</si>
  <si>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</si>
  <si>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</si>
  <si>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</si>
  <si>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</si>
  <si>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</si>
  <si>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</si>
  <si>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</si>
  <si>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</si>
  <si>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</si>
  <si>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</si>
  <si>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</si>
  <si>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</si>
  <si>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</si>
  <si>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</si>
  <si>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</si>
  <si>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</si>
  <si>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</si>
  <si>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</si>
  <si>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</si>
  <si>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</si>
  <si>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</si>
  <si>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</si>
  <si>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</si>
  <si>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</si>
  <si>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</si>
  <si>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</t>
  </si>
  <si>
    <t>07721000</t>
  </si>
  <si>
    <t>Нефтекумский</t>
  </si>
  <si>
    <t>07725000</t>
  </si>
  <si>
    <t>Новоалександровский</t>
  </si>
  <si>
    <t>07726000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</si>
  <si>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</si>
  <si>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</si>
  <si>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</si>
  <si>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</si>
  <si>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</si>
  <si>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</si>
  <si>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</si>
  <si>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</si>
  <si>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</si>
  <si>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</si>
  <si>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</si>
  <si>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</si>
  <si>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</si>
  <si>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</si>
  <si>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</si>
  <si>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</si>
  <si>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</si>
  <si>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</si>
  <si>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</t>
  </si>
  <si>
    <t>07731000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</si>
  <si>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</si>
  <si>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</si>
  <si>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</si>
  <si>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</si>
  <si>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</si>
  <si>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</si>
  <si>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</si>
  <si>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</si>
  <si>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</si>
  <si>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</si>
  <si>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</si>
  <si>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</si>
  <si>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</si>
  <si>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</si>
  <si>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</si>
  <si>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</si>
  <si>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</si>
  <si>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</si>
  <si>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</si>
  <si>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</si>
  <si>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</si>
  <si>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</si>
  <si>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</si>
  <si>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</si>
  <si>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</si>
  <si>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</si>
  <si>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</si>
  <si>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</si>
  <si>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</si>
  <si>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</si>
  <si>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</si>
  <si>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</si>
  <si>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</t>
  </si>
  <si>
    <t>07735000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</si>
  <si>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</si>
  <si>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</si>
  <si>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</si>
  <si>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</si>
  <si>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</si>
  <si>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</si>
  <si>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</si>
  <si>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</si>
  <si>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</si>
  <si>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</si>
  <si>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</si>
  <si>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</si>
  <si>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</si>
  <si>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</si>
  <si>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</si>
  <si>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</si>
  <si>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</si>
  <si>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</si>
  <si>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</si>
  <si>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</si>
  <si>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</si>
  <si>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</si>
  <si>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</si>
  <si>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</si>
  <si>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</si>
  <si>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</si>
  <si>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</si>
  <si>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</si>
  <si>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</si>
  <si>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</si>
  <si>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</si>
  <si>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</si>
  <si>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</si>
  <si>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</si>
  <si>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</si>
  <si>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</si>
  <si>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</si>
  <si>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</si>
  <si>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</si>
  <si>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</si>
  <si>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</si>
  <si>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</si>
  <si>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</si>
  <si>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</si>
  <si>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</si>
  <si>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</si>
  <si>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</si>
  <si>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</si>
  <si>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</si>
  <si>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</si>
  <si>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</si>
  <si>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</si>
  <si>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</si>
  <si>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</si>
  <si>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</si>
  <si>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</si>
  <si>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</si>
  <si>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</si>
  <si>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</si>
  <si>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</si>
  <si>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</si>
  <si>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</si>
  <si>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</si>
  <si>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</si>
  <si>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</si>
  <si>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</si>
  <si>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</si>
  <si>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</si>
  <si>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</si>
  <si>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</si>
  <si>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</si>
  <si>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</si>
  <si>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</si>
  <si>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</si>
  <si>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</si>
  <si>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</si>
  <si>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</si>
  <si>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</si>
  <si>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</si>
  <si>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</si>
  <si>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</si>
  <si>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</si>
  <si>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</si>
  <si>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01.01.2021</t>
  </si>
  <si>
    <t>31.12.2021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</si>
  <si>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</si>
  <si>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</si>
  <si>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</si>
  <si>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</si>
  <si>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</si>
  <si>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</si>
  <si>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</si>
  <si>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</si>
  <si>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2627</t>
  </si>
  <si>
    <t>26355198</t>
  </si>
  <si>
    <t>АО "Теплосеть" г. Невинномысск</t>
  </si>
  <si>
    <t>2631054298</t>
  </si>
  <si>
    <t>263101001</t>
  </si>
  <si>
    <t>26355187</t>
  </si>
  <si>
    <t>АО "Хлебокомбинат "Георгиевский"</t>
  </si>
  <si>
    <t>2625012571</t>
  </si>
  <si>
    <t>262501001</t>
  </si>
  <si>
    <t>29-10-1992 00:00:00</t>
  </si>
  <si>
    <t>26355189</t>
  </si>
  <si>
    <t>АО "ЭНЕРГОРЕСУРСЫ"</t>
  </si>
  <si>
    <t>2626020720</t>
  </si>
  <si>
    <t>262601001</t>
  </si>
  <si>
    <t>29-07-1994 00:00:00</t>
  </si>
  <si>
    <t>28118061</t>
  </si>
  <si>
    <t>ГБПОУ ЖХСТ</t>
  </si>
  <si>
    <t>2627012954</t>
  </si>
  <si>
    <t>262701001</t>
  </si>
  <si>
    <t>15-02-2012 00:00:00</t>
  </si>
  <si>
    <t>26355176</t>
  </si>
  <si>
    <t>ГУП СК "ЖКХ Кировского района"</t>
  </si>
  <si>
    <t>2609014934</t>
  </si>
  <si>
    <t>260901001</t>
  </si>
  <si>
    <t>28-10-1997 00:00:00</t>
  </si>
  <si>
    <t>26355225</t>
  </si>
  <si>
    <t>ГУП СК "Крайтеплоэнерго"</t>
  </si>
  <si>
    <t>2635060510</t>
  </si>
  <si>
    <t>263501001</t>
  </si>
  <si>
    <t>16-01-2002 00:00:00</t>
  </si>
  <si>
    <t>26371332</t>
  </si>
  <si>
    <t>ГУП СК "Ставрополькрайводоканал"</t>
  </si>
  <si>
    <t>2635040105</t>
  </si>
  <si>
    <t>263401001</t>
  </si>
  <si>
    <t>18-11-1997 00:00:00</t>
  </si>
  <si>
    <t>26355185</t>
  </si>
  <si>
    <t>ГУП СК "Теплосеть"</t>
  </si>
  <si>
    <t>2625002189</t>
  </si>
  <si>
    <t>26360929</t>
  </si>
  <si>
    <t>ЗАО "ЮЭК" филиал в г. Лермонтов Ставропольского края</t>
  </si>
  <si>
    <t>7704262319</t>
  </si>
  <si>
    <t>262902001</t>
  </si>
  <si>
    <t>23-05-2003 00:00:00</t>
  </si>
  <si>
    <t>26355205</t>
  </si>
  <si>
    <t>ЛПУП  Санаторий "РОДНИК"</t>
  </si>
  <si>
    <t>2632053836</t>
  </si>
  <si>
    <t>263201001</t>
  </si>
  <si>
    <t>29-06-1999 00:00:00</t>
  </si>
  <si>
    <t>26383213</t>
  </si>
  <si>
    <t>МУП "Лермонтовгоргаз"</t>
  </si>
  <si>
    <t>2629005046</t>
  </si>
  <si>
    <t>262901001</t>
  </si>
  <si>
    <t>21-11-2002 00:00:00</t>
  </si>
  <si>
    <t>26355177</t>
  </si>
  <si>
    <t>МУП СК ЖКХ Кочубеевского района</t>
  </si>
  <si>
    <t>2610012931</t>
  </si>
  <si>
    <t>261001001</t>
  </si>
  <si>
    <t>19-05-2009 00:00:00</t>
  </si>
  <si>
    <t>27507656</t>
  </si>
  <si>
    <t>ОАО "РЭУ" Филиал Владикавказский</t>
  </si>
  <si>
    <t>7714783092</t>
  </si>
  <si>
    <t>151543001</t>
  </si>
  <si>
    <t>18-06-2009 00:00:00</t>
  </si>
  <si>
    <t>26355194</t>
  </si>
  <si>
    <t>ОАО "Теплосеть" г. Кисловодск</t>
  </si>
  <si>
    <t>2628008414</t>
  </si>
  <si>
    <t>262801001</t>
  </si>
  <si>
    <t>30479236</t>
  </si>
  <si>
    <t>ООО "Газпром Теплоэнерго Кисловодск"</t>
  </si>
  <si>
    <t>2628057299</t>
  </si>
  <si>
    <t>20-04-2016 00:00:00</t>
  </si>
  <si>
    <t>31022141</t>
  </si>
  <si>
    <t>ООО "Горизонт"</t>
  </si>
  <si>
    <t>2616008378</t>
  </si>
  <si>
    <t>772701001</t>
  </si>
  <si>
    <t>31423130</t>
  </si>
  <si>
    <t>ООО "КОМФОРТНОЕ ЖИЛЬЕ МВ"</t>
  </si>
  <si>
    <t>2630049190</t>
  </si>
  <si>
    <t>263001001</t>
  </si>
  <si>
    <t>27567409</t>
  </si>
  <si>
    <t>ООО "ЛУКОЙЛ-Ставропольэнерго"</t>
  </si>
  <si>
    <t>2624033219</t>
  </si>
  <si>
    <t>262401001</t>
  </si>
  <si>
    <t>01-08-2011 00:00:00</t>
  </si>
  <si>
    <t>26355190</t>
  </si>
  <si>
    <t>ООО "Объединение котельных курорта" г.Ессентуки</t>
  </si>
  <si>
    <t>2626027362</t>
  </si>
  <si>
    <t>26355209</t>
  </si>
  <si>
    <t>ООО "Пятигорсктеплосервис"</t>
  </si>
  <si>
    <t>2632062277</t>
  </si>
  <si>
    <t>28952051</t>
  </si>
  <si>
    <t>ООО "СКС"</t>
  </si>
  <si>
    <t>2607000284</t>
  </si>
  <si>
    <t>260701001</t>
  </si>
  <si>
    <t>10-03-2015 00:00:00</t>
  </si>
  <si>
    <t>26355208</t>
  </si>
  <si>
    <t>ООО "ТЕХНО-Сервис"</t>
  </si>
  <si>
    <t>2632059130</t>
  </si>
  <si>
    <t>28535957</t>
  </si>
  <si>
    <t>ООО "Теплосервис-КМВ"</t>
  </si>
  <si>
    <t>2625800847</t>
  </si>
  <si>
    <t>06-02-2012 00:00:00</t>
  </si>
  <si>
    <t>30853665</t>
  </si>
  <si>
    <t>ООО "Теплоснаб-НШК"</t>
  </si>
  <si>
    <t>2631806212</t>
  </si>
  <si>
    <t>21-11-2014 00:00:00</t>
  </si>
  <si>
    <t>31369128</t>
  </si>
  <si>
    <t>ООО "ЭНЕРГИЯ"</t>
  </si>
  <si>
    <t>2630049200</t>
  </si>
  <si>
    <t>19-06-2019 00:00:00</t>
  </si>
  <si>
    <t>30875804</t>
  </si>
  <si>
    <t>ООО УК "Он и к"</t>
  </si>
  <si>
    <t>2628039437</t>
  </si>
  <si>
    <t>20-07-2000 00:00:00</t>
  </si>
  <si>
    <t>30356084</t>
  </si>
  <si>
    <t>Обособленное подразделение "Ставропольское" АО "ГУ ЖКХ"</t>
  </si>
  <si>
    <t>5116000922</t>
  </si>
  <si>
    <t>263445001</t>
  </si>
  <si>
    <t>13-05-2009 00:00:00</t>
  </si>
  <si>
    <t>27051140</t>
  </si>
  <si>
    <t>ПАО "ОГК-2"</t>
  </si>
  <si>
    <t>2607018122</t>
  </si>
  <si>
    <t>09-03-2005 00:00:00</t>
  </si>
  <si>
    <t>30438499</t>
  </si>
  <si>
    <t>Санаторий им. И.М.Сеченова - НКФ ФГБУ " НМИЦ РК" Минздрава России</t>
  </si>
  <si>
    <t>7704040281</t>
  </si>
  <si>
    <t>262643002</t>
  </si>
  <si>
    <t>15-03-2016 00:00:00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</si>
  <si>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</si>
  <si>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</si>
  <si>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</si>
  <si>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</si>
  <si>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</si>
  <si>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</si>
  <si>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</si>
  <si>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</si>
  <si>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</si>
  <si>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28980134</t>
  </si>
  <si>
    <t>УФСБ России по Ставропольскому краю</t>
  </si>
  <si>
    <t>2634025295</t>
  </si>
  <si>
    <t>30923515</t>
  </si>
  <si>
    <t>ФГБУ "Центральное жилищно-коммунальное управление" Министерства обороны РФ</t>
  </si>
  <si>
    <t>7729314745</t>
  </si>
  <si>
    <t>616543001</t>
  </si>
  <si>
    <t>14-11-2002 00:00:00</t>
  </si>
  <si>
    <t>26355217</t>
  </si>
  <si>
    <t>ФГКУ "МСЧ УФСБ России по Ставропольскому краю" (филиал в г. Кисловодске)</t>
  </si>
  <si>
    <t>2633005786</t>
  </si>
  <si>
    <t>263301001</t>
  </si>
  <si>
    <t>31062737</t>
  </si>
  <si>
    <t>Филиал АО НПО «Микроген» в г. Ставрополь «Аллерген»</t>
  </si>
  <si>
    <t>7722422237</t>
  </si>
  <si>
    <t>263443001</t>
  </si>
  <si>
    <t>01-01-2018 00:00:00</t>
  </si>
  <si>
    <t>26416974</t>
  </si>
  <si>
    <t>Филиал ПАО "ОГК-2"-Ставропольская ГРЭС</t>
  </si>
  <si>
    <t>260702001</t>
  </si>
  <si>
    <t>HOT_VS</t>
  </si>
  <si>
    <t>01.06.2020</t>
  </si>
  <si>
    <t>1643</t>
  </si>
  <si>
    <t>357700, Ставропольский край, город-курорт Ессентуки, ул. Набережная, д.1</t>
  </si>
  <si>
    <t>Алейников Игорь Алексеевич</t>
  </si>
  <si>
    <t>Лысенко Светлана Вячеславовна</t>
  </si>
  <si>
    <t>ведущий экономист</t>
  </si>
  <si>
    <t>8 (87937) 5-15-05</t>
  </si>
  <si>
    <t>lysenko.sv@gpte26.ru</t>
  </si>
  <si>
    <t>О</t>
  </si>
  <si>
    <t>Город-курорт Кисловодск, Город-курорт Кисловодск (07715000);</t>
  </si>
  <si>
    <t>15.06.2020 18:22:37</t>
  </si>
  <si>
    <t>Тариф на горячее водоснабжение</t>
  </si>
  <si>
    <t>Централизованная система горячего водоснабжения</t>
  </si>
  <si>
    <t>https://portal.eias.ru/Portal/DownloadPage.aspx?type=12&amp;guid=b5d37074-e4ea-4d9d-9fe3-567ef7b6d740</t>
  </si>
  <si>
    <t>gpte26.ru</t>
  </si>
  <si>
    <t>Положениеозакупках</t>
  </si>
  <si>
    <t>Инвестиционная программа по ОАО "Теплосеть" по реконструкции и модернизациии системы  централизованного теплоснабжения  города-курорта Кисловодска на период до 2028 года</t>
  </si>
  <si>
    <t>https://portal.eias.ru/Portal/DownloadPage.aspx?type=12&amp;guid=89f87c4e-facf-4f9d-ba02-02b5f3013774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</si>
</sst>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3.png"/><Relationship Id="rId1" Type="http://schemas.openxmlformats.org/officeDocument/2006/relationships/image" Target="../media/image2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3.png"/><Relationship Id="rId1" Type="http://schemas.openxmlformats.org/officeDocument/2006/relationships/image" Target="../media/image2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3.png"/><Relationship Id="rId1" Type="http://schemas.openxmlformats.org/officeDocument/2006/relationships/image" Target="../media/image2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3.png"/><Relationship Id="rId1" Type="http://schemas.openxmlformats.org/officeDocument/2006/relationships/image" Target="../media/image2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3.png"/><Relationship Id="rId1" Type="http://schemas.openxmlformats.org/officeDocument/2006/relationships/image" Target="../media/image2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Relationship Id="rId4" Type="http://schemas.openxmlformats.org/officeDocument/2006/relationships/image" Target="../media/image2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png"/><Relationship Id="rId1" Type="http://schemas.openxmlformats.org/officeDocument/2006/relationships/image" Target="../media/image2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5.png"/><Relationship Id="rId1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32</xdr:row>
      <xdr:rowOff>0</xdr:rowOff>
    </xdr:from>
    <xdr:to>
      <xdr:col>28</xdr:col>
      <xdr:colOff>228600</xdr:colOff>
      <xdr:row>32</xdr:row>
      <xdr:rowOff>190500</xdr:rowOff>
    </xdr:to>
    <xdr:grpSp>
      <xdr:nvGrpSpPr>
        <xdr:cNvPr id="7205334" name="shCalendar"/>
        <xdr:cNvGrpSpPr>
          <a:grpSpLocks/>
        </xdr:cNvGrpSpPr>
      </xdr:nvGrpSpPr>
      <xdr:grpSpPr bwMode="auto">
        <a:xfrm>
          <a:off x="11391900" y="53721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113538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37</xdr:row>
      <xdr:rowOff>0</xdr:rowOff>
    </xdr:from>
    <xdr:to>
      <xdr:col>30</xdr:col>
      <xdr:colOff>228600</xdr:colOff>
      <xdr:row>37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19421475" y="65913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37</xdr:row>
      <xdr:rowOff>0</xdr:rowOff>
    </xdr:from>
    <xdr:to>
      <xdr:col>30</xdr:col>
      <xdr:colOff>228600</xdr:colOff>
      <xdr:row>37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19421475" y="65913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37</xdr:row>
      <xdr:rowOff>0</xdr:rowOff>
    </xdr:from>
    <xdr:to>
      <xdr:col>30</xdr:col>
      <xdr:colOff>228600</xdr:colOff>
      <xdr:row>37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19421475" y="65913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9421475" y="41529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32</xdr:row>
      <xdr:rowOff>0</xdr:rowOff>
    </xdr:from>
    <xdr:to>
      <xdr:col>30</xdr:col>
      <xdr:colOff>228600</xdr:colOff>
      <xdr:row>32</xdr:row>
      <xdr:rowOff>0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9421475" y="53721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95</xdr:row>
      <xdr:rowOff>0</xdr:rowOff>
    </xdr:from>
    <xdr:to>
      <xdr:col>28</xdr:col>
      <xdr:colOff>228600</xdr:colOff>
      <xdr:row>95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8266736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96</xdr:row>
      <xdr:rowOff>0</xdr:rowOff>
    </xdr:from>
    <xdr:to>
      <xdr:col>30</xdr:col>
      <xdr:colOff>228600</xdr:colOff>
      <xdr:row>96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29479009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6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038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6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27</xdr:row>
      <xdr:rowOff>0</xdr:rowOff>
    </xdr:from>
    <xdr:to>
      <xdr:col>9</xdr:col>
      <xdr:colOff>228600</xdr:colOff>
      <xdr:row>27</xdr:row>
      <xdr:rowOff>190500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8010525" y="8467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14_1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195</v>
      </c>
    </row>
    <row r="2" spans="1:10">
      <c r="F2" s="1" t="s">
        <v>460</v>
      </c>
      <c r="G2" s="1"/>
      <c r="H2" s="1"/>
    </row>
    <row r="3" spans="1:10" ht="3" customHeight="1"/>
    <row r="4" spans="1:10">
      <c r="F4" s="1" t="s">
        <v>430</v>
      </c>
      <c r="G4" s="1"/>
      <c r="H4" s="1"/>
      <c r="I4" s="1" t="s">
        <v>431</v>
      </c>
    </row>
    <row r="5" spans="1:10" ht="11.25" customHeight="1">
      <c r="F5" t="s">
        <v>82</v>
      </c>
      <c r="G5" t="s">
        <v>433</v>
      </c>
      <c r="H5" t="s">
        <v>424</v>
      </c>
      <c r="I5" s="1"/>
    </row>
    <row r="6" spans="1:10" ht="12" customHeight="1">
      <c r="F6" t="s">
        <v>83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461</v>
      </c>
      <c r="H7" t="str">
        <f>IF(dateCh="","",dateCh)</f>
        <v>15.06.2020</v>
      </c>
      <c r="I7" t="s">
        <v>462</v>
      </c>
    </row>
    <row r="8" spans="1:10">
      <c r="A8" s="1">
        <v>1</v>
      </c>
      <c r="F8" t="str">
        <f>"2." &amp;mergeValue(A8)</f>
        <v>2.1</v>
      </c>
      <c r="G8" t="s">
        <v>463</v>
      </c>
      <c r="H8" t="str">
        <f>IF('Перечень тарифов'!R21="","наименование отсутствует","" &amp; 'Перечень тарифов'!R21 &amp; "")</f>
        <v>Централизованная система горячего водоснабжения</v>
      </c>
      <c r="I8" t="s">
        <v>551</v>
      </c>
    </row>
    <row r="9" spans="1:10">
      <c r="A9" s="1"/>
      <c r="F9" t="str">
        <f>"3." &amp;mergeValue(A9)</f>
        <v>3.1</v>
      </c>
      <c r="G9" t="s">
        <v>464</v>
      </c>
      <c r="H9" t="str">
        <f>IF('Перечень тарифов'!F21="","наименование отсутствует","" &amp; 'Перечень тарифов'!F21 &amp; "")</f>
        <v>Горячее водоснабжение</v>
      </c>
      <c r="I9" t="s">
        <v>549</v>
      </c>
    </row>
    <row r="10" spans="1:10">
      <c r="A10" s="1"/>
      <c r="F10" t="str">
        <f>"4."&amp;mergeValue(A10)</f>
        <v>4.1</v>
      </c>
      <c r="G10" t="s">
        <v>465</v>
      </c>
      <c r="H10" t="s">
        <v>434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553</v>
      </c>
      <c r="H11" t="str">
        <f>IF(region_name="","",region_name)</f>
        <v>Ставропольский край</v>
      </c>
      <c r="I11" t="s">
        <v>468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466</v>
      </c>
      <c r="H12" t="str">
        <f>IF(Территории!H13="","","" &amp; Территории!H13 &amp; "")</f>
        <v>Город-курорт Кисловодск</v>
      </c>
      <c r="I12" t="s">
        <v>469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467</v>
      </c>
      <c r="H13" t="str">
        <f>IF(Территории!R14="","","" &amp; Территории!R14 &amp; "")</f>
        <v>Город-курорт Кисловодск (07715000)</v>
      </c>
      <c r="I13" t="s">
        <v>552</v>
      </c>
    </row>
    <row r="14" spans="1:10" ht="3" customHeight="1"/>
    <row r="15" spans="1:10" ht="15" customHeight="1">
      <c r="G15" s="1" t="s">
        <v>554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_1">
    <tabColor rgb="FFEAEBEE"/>
  </sheetPr>
  <dimension ref="A1:O34"/>
  <sheetViews>
    <sheetView showGridLines="0" topLeftCell="C19" workbookViewId="0">
      <selection activeCell="J29" sqref="J29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5" width="46.7109375" customWidth="1"/>
    <col min="6" max="6" width="35.7109375" customWidth="1"/>
    <col min="7" max="7" width="3.7109375" customWidth="1"/>
    <col min="8" max="9" width="11.7109375" customWidth="1"/>
    <col min="10" max="11" width="35.7109375" customWidth="1"/>
    <col min="12" max="12" width="84.85546875" customWidth="1"/>
  </cols>
  <sheetData>
    <row r="1" spans="2:12" hidden="1"/>
    <row r="2" spans="2:12" hidden="1"/>
    <row r="3" spans="2:12" hidden="1"/>
    <row r="4" spans="2:12" ht="3" customHeight="1"/>
    <row r="5" spans="2:12" ht="26.1" customHeight="1">
      <c r="D5" s="1" t="s">
        <v>614</v>
      </c>
      <c r="E5" s="1"/>
      <c r="F5" s="1"/>
      <c r="G5" s="1"/>
      <c r="H5" s="1"/>
      <c r="I5" s="1"/>
      <c r="J5" s="1"/>
      <c r="K5" s="1"/>
    </row>
    <row r="6" spans="2:12" ht="3" customHeight="1"/>
    <row r="7" spans="2:12">
      <c r="E7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" t="str">
        <f>IF(datePr_ch="",IF(datePr="","",datePr),datePr_ch)</f>
        <v>01.06.2020</v>
      </c>
      <c r="G7" s="1"/>
      <c r="H7" s="1"/>
      <c r="I7" s="1"/>
      <c r="J7" s="1"/>
      <c r="K7" s="1"/>
    </row>
    <row r="8" spans="2:12">
      <c r="E8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" t="str">
        <f>IF(numberPr_ch="",IF(numberPr="","",numberPr),numberPr_ch)</f>
        <v>1643</v>
      </c>
      <c r="G8" s="1"/>
      <c r="H8" s="1"/>
      <c r="I8" s="1"/>
      <c r="J8" s="1"/>
      <c r="K8" s="1"/>
    </row>
    <row r="10" spans="2:12" ht="21" customHeight="1">
      <c r="D10" s="1" t="s">
        <v>430</v>
      </c>
      <c r="E10" s="1"/>
      <c r="F10" s="1"/>
      <c r="G10" s="1"/>
      <c r="H10" s="1"/>
      <c r="I10" s="1"/>
      <c r="J10" s="1"/>
      <c r="K10" s="1"/>
      <c r="L10" s="1" t="s">
        <v>431</v>
      </c>
    </row>
    <row r="11" spans="2:12" ht="21" customHeight="1">
      <c r="D11" s="1" t="s">
        <v>82</v>
      </c>
      <c r="E11" s="1" t="s">
        <v>279</v>
      </c>
      <c r="F11" s="1" t="s">
        <v>21</v>
      </c>
      <c r="G11" s="1" t="s">
        <v>591</v>
      </c>
      <c r="H11" s="1"/>
      <c r="I11" s="1"/>
      <c r="J11" s="1" t="s">
        <v>424</v>
      </c>
      <c r="K11" s="1" t="s">
        <v>432</v>
      </c>
      <c r="L11" s="1"/>
    </row>
    <row r="12" spans="2:12" ht="21" customHeight="1">
      <c r="D12" s="1"/>
      <c r="E12" s="1"/>
      <c r="F12" s="1"/>
      <c r="G12" s="1" t="s">
        <v>592</v>
      </c>
      <c r="H12" s="1"/>
      <c r="I12" t="s">
        <v>593</v>
      </c>
      <c r="J12" s="1"/>
      <c r="K12" s="1"/>
      <c r="L12" s="1"/>
    </row>
    <row r="13" spans="2:12" ht="12" customHeight="1">
      <c r="D13" t="s">
        <v>83</v>
      </c>
      <c r="E13" t="s">
        <v>49</v>
      </c>
      <c r="F13" t="s">
        <v>50</v>
      </c>
      <c r="G13" s="1" t="s">
        <v>51</v>
      </c>
      <c r="H13" s="1"/>
      <c r="I13" t="s">
        <v>63</v>
      </c>
      <c r="J13" t="s">
        <v>64</v>
      </c>
      <c r="K13" t="s">
        <v>169</v>
      </c>
      <c r="L13" t="s">
        <v>170</v>
      </c>
    </row>
    <row r="14" spans="2:12" ht="14.25" customHeight="1">
      <c r="D14">
        <v>1</v>
      </c>
      <c r="E14" s="1" t="s">
        <v>594</v>
      </c>
      <c r="F14" s="1"/>
      <c r="G14" s="1"/>
      <c r="H14" s="1"/>
      <c r="I14" s="1"/>
      <c r="J14" s="1"/>
      <c r="K14" s="1"/>
    </row>
    <row r="15" spans="2:12">
      <c r="D15" t="s">
        <v>277</v>
      </c>
      <c r="E15" t="s">
        <v>434</v>
      </c>
      <c r="F15" t="s">
        <v>434</v>
      </c>
      <c r="G15" s="1" t="s">
        <v>434</v>
      </c>
      <c r="H15" s="1"/>
      <c r="I15" t="s">
        <v>434</v>
      </c>
      <c r="J15" t="s">
        <v>1299</v>
      </c>
      <c r="K15" t="s">
        <v>1300</v>
      </c>
      <c r="L15" t="s">
        <v>595</v>
      </c>
    </row>
    <row r="16" spans="2:12">
      <c r="B16">
        <v>3</v>
      </c>
      <c r="D16">
        <v>2</v>
      </c>
      <c r="E16" s="1" t="s">
        <v>596</v>
      </c>
      <c r="F16" s="1"/>
      <c r="G16" s="1"/>
      <c r="H16" s="1"/>
      <c r="I16" s="1"/>
      <c r="J16" s="1" t="s">
        <v>434</v>
      </c>
      <c r="K16" s="1"/>
    </row>
    <row r="17" spans="2:15" ht="90" customHeight="1">
      <c r="C17" s="1"/>
      <c r="D17" s="1" t="s">
        <v>597</v>
      </c>
      <c r="E17" s="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17" s="1" t="str">
        <f>IF('Перечень тарифов'!J21="","наименование отсутствует","" &amp; 'Перечень тарифов'!J21 &amp; "")</f>
        <v>Тариф на горячее водоснабжение</v>
      </c>
      <c r="H17" t="s">
        <v>1115</v>
      </c>
      <c r="I17" t="s">
        <v>1116</v>
      </c>
      <c r="J17" t="s">
        <v>232</v>
      </c>
      <c r="K17" t="s">
        <v>434</v>
      </c>
      <c r="L17" s="1" t="s">
        <v>615</v>
      </c>
    </row>
    <row r="18" spans="2:15">
      <c r="C18" s="1"/>
      <c r="D18" s="1"/>
      <c r="E18" s="1"/>
      <c r="F18" s="1"/>
      <c r="H18" t="s">
        <v>258</v>
      </c>
      <c r="L18" s="1"/>
    </row>
    <row r="19" spans="2:15">
      <c r="B19">
        <v>3</v>
      </c>
      <c r="D19" t="s">
        <v>50</v>
      </c>
      <c r="E19" s="1" t="s">
        <v>599</v>
      </c>
      <c r="F19" s="1"/>
      <c r="G19" s="1"/>
      <c r="H19" s="1"/>
      <c r="I19" s="1"/>
      <c r="J19" s="1"/>
      <c r="K19" s="1"/>
    </row>
    <row r="20" spans="2:15">
      <c r="D20" t="s">
        <v>425</v>
      </c>
      <c r="E20" t="s">
        <v>434</v>
      </c>
      <c r="F20" t="s">
        <v>434</v>
      </c>
      <c r="G20" s="1" t="s">
        <v>434</v>
      </c>
      <c r="H20" s="1"/>
      <c r="I20" t="s">
        <v>434</v>
      </c>
      <c r="J20" t="s">
        <v>434</v>
      </c>
      <c r="K20" t="s">
        <v>1300</v>
      </c>
      <c r="L20" t="s">
        <v>600</v>
      </c>
    </row>
    <row r="21" spans="2:15">
      <c r="B21">
        <v>3</v>
      </c>
      <c r="D21" t="s">
        <v>51</v>
      </c>
      <c r="E21" s="1" t="s">
        <v>601</v>
      </c>
      <c r="F21" s="1"/>
      <c r="G21" s="1"/>
      <c r="H21" s="1"/>
      <c r="I21" s="1"/>
      <c r="J21" s="1"/>
      <c r="K21" s="1"/>
    </row>
    <row r="22" spans="2:15" ht="67.5" customHeight="1">
      <c r="C22" s="1"/>
      <c r="D22" s="1" t="s">
        <v>426</v>
      </c>
      <c r="E22" s="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2" s="1" t="str">
        <f>IF('Перечень тарифов'!J21="","наименование отсутствует","" &amp; 'Перечень тарифов'!J21 &amp; "")</f>
        <v>Тариф на горячее водоснабжение</v>
      </c>
      <c r="H22" t="s">
        <v>1115</v>
      </c>
      <c r="I22" t="s">
        <v>1116</v>
      </c>
      <c r="J22">
        <v>758358.88</v>
      </c>
      <c r="K22" t="s">
        <v>434</v>
      </c>
      <c r="L22" s="1" t="s">
        <v>616</v>
      </c>
    </row>
    <row r="23" spans="2:15">
      <c r="C23" s="1"/>
      <c r="D23" s="1"/>
      <c r="E23" s="1"/>
      <c r="F23" s="1"/>
      <c r="H23" t="s">
        <v>258</v>
      </c>
      <c r="L23" s="1"/>
    </row>
    <row r="24" spans="2:15">
      <c r="D24" t="s">
        <v>63</v>
      </c>
      <c r="E24" s="1" t="s">
        <v>602</v>
      </c>
      <c r="F24" s="1"/>
      <c r="G24" s="1"/>
      <c r="H24" s="1"/>
      <c r="I24" s="1"/>
      <c r="J24" s="1"/>
      <c r="K24" s="1"/>
    </row>
    <row r="25" spans="2:15" ht="78.75" customHeight="1">
      <c r="C25" s="1"/>
      <c r="D25" s="1" t="s">
        <v>427</v>
      </c>
      <c r="E25" s="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5" s="1" t="str">
        <f>IF('Перечень тарифов'!J21="","наименование отсутствует","" &amp; 'Перечень тарифов'!J21 &amp; "")</f>
        <v>Тариф на горячее водоснабжение</v>
      </c>
      <c r="H25" t="s">
        <v>1115</v>
      </c>
      <c r="I25" t="s">
        <v>1116</v>
      </c>
      <c r="J25">
        <v>269963.40000000002</v>
      </c>
      <c r="K25" t="s">
        <v>434</v>
      </c>
      <c r="L25" s="1" t="s">
        <v>617</v>
      </c>
    </row>
    <row r="26" spans="2:15">
      <c r="C26" s="1"/>
      <c r="D26" s="1"/>
      <c r="E26" s="1"/>
      <c r="F26" s="1"/>
      <c r="H26" t="s">
        <v>258</v>
      </c>
      <c r="L26" s="1"/>
    </row>
    <row r="27" spans="2:15" ht="26.1" customHeight="1">
      <c r="D27" t="s">
        <v>64</v>
      </c>
      <c r="E27" s="1" t="s">
        <v>618</v>
      </c>
      <c r="F27" s="1"/>
      <c r="G27" s="1"/>
      <c r="H27" s="1"/>
      <c r="I27" s="1"/>
      <c r="J27" s="1"/>
      <c r="K27" s="1"/>
    </row>
    <row r="28" spans="2:15" ht="112.5" customHeight="1">
      <c r="C28" s="1"/>
      <c r="D28" s="1" t="s">
        <v>428</v>
      </c>
      <c r="E28" s="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8" s="1" t="str">
        <f>IF('Перечень тарифов'!J21="","наименование отсутствует","" &amp; 'Перечень тарифов'!J21 &amp; "")</f>
        <v>Тариф на горячее водоснабжение</v>
      </c>
      <c r="H28" t="s">
        <v>1115</v>
      </c>
      <c r="I28" t="s">
        <v>1116</v>
      </c>
      <c r="J28">
        <v>43141.67</v>
      </c>
      <c r="K28" t="s">
        <v>434</v>
      </c>
      <c r="L28" s="1" t="s">
        <v>619</v>
      </c>
      <c r="O28" t="s">
        <v>539</v>
      </c>
    </row>
    <row r="29" spans="2:15">
      <c r="C29" s="1"/>
      <c r="D29" s="1"/>
      <c r="E29" s="1"/>
      <c r="F29" s="1"/>
      <c r="H29" t="s">
        <v>258</v>
      </c>
      <c r="L29" s="1"/>
    </row>
    <row r="30" spans="2:15" ht="25.5" customHeight="1">
      <c r="B30">
        <v>3</v>
      </c>
      <c r="D30" t="s">
        <v>169</v>
      </c>
      <c r="E30" s="1" t="s">
        <v>620</v>
      </c>
      <c r="F30" s="1"/>
      <c r="G30" s="1"/>
      <c r="H30" s="1"/>
      <c r="I30" s="1"/>
      <c r="J30" s="1"/>
      <c r="K30" s="1"/>
    </row>
    <row r="31" spans="2:15" ht="112.5" customHeight="1">
      <c r="C31" s="1"/>
      <c r="D31" s="1" t="s">
        <v>603</v>
      </c>
      <c r="E31" s="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31" s="1" t="str">
        <f>IF('Перечень тарифов'!J21="","наименование отсутствует","" &amp; 'Перечень тарифов'!J21 &amp; "")</f>
        <v>Тариф на горячее водоснабжение</v>
      </c>
      <c r="H31" t="s">
        <v>1115</v>
      </c>
      <c r="I31" t="s">
        <v>1116</v>
      </c>
      <c r="J31">
        <v>3808.59</v>
      </c>
      <c r="K31" t="s">
        <v>434</v>
      </c>
      <c r="L31" s="1" t="s">
        <v>621</v>
      </c>
    </row>
    <row r="32" spans="2:15">
      <c r="C32" s="1"/>
      <c r="D32" s="1"/>
      <c r="E32" s="1"/>
      <c r="F32" s="1"/>
      <c r="H32" t="s">
        <v>258</v>
      </c>
      <c r="L32" s="1"/>
    </row>
    <row r="33" spans="4:12" ht="3" customHeight="1"/>
    <row r="34" spans="4:12" ht="24.75" customHeight="1">
      <c r="D34">
        <v>1</v>
      </c>
      <c r="E34" s="1" t="s">
        <v>699</v>
      </c>
      <c r="F34" s="1"/>
      <c r="G34" s="1"/>
      <c r="H34" s="1"/>
      <c r="I34" s="1"/>
      <c r="J34" s="1"/>
      <c r="K34" s="1"/>
      <c r="L34" s="1"/>
    </row>
  </sheetData>
  <sheetProtection sheet="1" objects="1" scenarios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19:K19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G20:H20"/>
    <mergeCell ref="E21:K21"/>
    <mergeCell ref="C22:C23"/>
    <mergeCell ref="D22:D23"/>
    <mergeCell ref="E22:E23"/>
    <mergeCell ref="F22:F23"/>
    <mergeCell ref="L28:L29"/>
    <mergeCell ref="L22:L23"/>
    <mergeCell ref="E24:K24"/>
    <mergeCell ref="C25:C26"/>
    <mergeCell ref="D25:D26"/>
    <mergeCell ref="E25:E26"/>
    <mergeCell ref="F25:F26"/>
    <mergeCell ref="L25:L26"/>
    <mergeCell ref="E27:K27"/>
    <mergeCell ref="C28:C29"/>
    <mergeCell ref="D28:D29"/>
    <mergeCell ref="E28:E29"/>
    <mergeCell ref="F28:F29"/>
    <mergeCell ref="E34:L34"/>
    <mergeCell ref="E30:K30"/>
    <mergeCell ref="C31:C32"/>
    <mergeCell ref="D31:D32"/>
    <mergeCell ref="E31:E32"/>
    <mergeCell ref="F31:F32"/>
    <mergeCell ref="L31:L32"/>
  </mergeCells>
  <dataValidations count="6">
    <dataValidation type="decimal" allowBlank="1" showErrorMessage="1" errorTitle="Ошибка" error="Допускается ввод только действительных чисел!" sqref="J25 J28 J22 J31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8:I28 H17:I17 H22:I22 H25:I25 H31:I3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5 L28 L16:L17 L22 L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15" location="'Форма 1.11.1'!$K$15" tooltip="Кликните по гиперссылке, чтобы перейти по гиперссылке или отредактировать её" display="https://portal.eias.ru/Portal/DownloadPage.aspx?type=12&amp;guid=89f87c4e-facf-4f9d-ba02-02b5f3013774"/>
    <hyperlink ref="K20" location="'Форма 1.11.1'!$K$20" tooltip="Кликните по гиперссылке, чтобы перейти по гиперссылке или отредактировать её" display="https://portal.eias.ru/Portal/DownloadPage.aspx?type=12&amp;guid=89f87c4e-facf-4f9d-ba02-02b5f3013774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49</v>
      </c>
    </row>
    <row r="2" spans="1:10">
      <c r="F2" s="1" t="s">
        <v>460</v>
      </c>
      <c r="G2" s="1"/>
      <c r="H2" s="1"/>
    </row>
    <row r="3" spans="1:10" ht="3" customHeight="1"/>
    <row r="4" spans="1:10">
      <c r="F4" s="1" t="s">
        <v>430</v>
      </c>
      <c r="G4" s="1"/>
      <c r="H4" s="1"/>
      <c r="I4" s="1" t="s">
        <v>431</v>
      </c>
    </row>
    <row r="5" spans="1:10" ht="11.25" customHeight="1">
      <c r="F5" t="s">
        <v>82</v>
      </c>
      <c r="G5" t="s">
        <v>433</v>
      </c>
      <c r="H5" t="s">
        <v>424</v>
      </c>
      <c r="I5" s="1"/>
    </row>
    <row r="6" spans="1:10" ht="12" customHeight="1">
      <c r="F6" t="s">
        <v>83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461</v>
      </c>
      <c r="H7" t="str">
        <f>IF(dateCh="","",dateCh)</f>
        <v>15.06.2020</v>
      </c>
      <c r="I7" t="s">
        <v>462</v>
      </c>
    </row>
    <row r="8" spans="1:10">
      <c r="A8" s="1">
        <v>1</v>
      </c>
      <c r="F8" t="str">
        <f>"2." &amp;mergeValue(A8)</f>
        <v>2.1</v>
      </c>
      <c r="G8" t="s">
        <v>463</v>
      </c>
      <c r="I8" t="s">
        <v>551</v>
      </c>
    </row>
    <row r="9" spans="1:10">
      <c r="A9" s="1"/>
      <c r="F9" t="str">
        <f>"3." &amp;mergeValue(A9)</f>
        <v>3.1</v>
      </c>
      <c r="G9" t="s">
        <v>464</v>
      </c>
      <c r="I9" t="s">
        <v>549</v>
      </c>
    </row>
    <row r="10" spans="1:10">
      <c r="A10" s="1"/>
      <c r="F10" t="str">
        <f>"4."&amp;mergeValue(A10)</f>
        <v>4.1</v>
      </c>
      <c r="G10" t="s">
        <v>465</v>
      </c>
      <c r="H10" t="s">
        <v>434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553</v>
      </c>
      <c r="H11" t="str">
        <f>IF(region_name="","",region_name)</f>
        <v>Ставропольский край</v>
      </c>
      <c r="I11" t="s">
        <v>468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466</v>
      </c>
      <c r="I12" t="s">
        <v>469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467</v>
      </c>
      <c r="I13" s="1" t="s">
        <v>552</v>
      </c>
    </row>
    <row r="14" spans="1:10">
      <c r="A14" s="1"/>
      <c r="B14" s="1"/>
      <c r="C14" s="1"/>
      <c r="G14" t="s">
        <v>4</v>
      </c>
      <c r="I14" s="1"/>
    </row>
    <row r="15" spans="1:10">
      <c r="A15" s="1"/>
      <c r="B15" s="1"/>
      <c r="G15" t="s">
        <v>407</v>
      </c>
    </row>
    <row r="16" spans="1:10">
      <c r="A16" s="1"/>
      <c r="G16" t="s">
        <v>473</v>
      </c>
    </row>
    <row r="17" spans="7:8">
      <c r="G17" t="s">
        <v>472</v>
      </c>
    </row>
    <row r="18" spans="7:8" ht="3" customHeight="1"/>
    <row r="19" spans="7:8" ht="15" customHeight="1">
      <c r="G19" s="1" t="s">
        <v>554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Z32"/>
  <sheetViews>
    <sheetView showGridLines="0" topLeftCell="I4" workbookViewId="0"/>
  </sheetViews>
  <sheetFormatPr defaultColWidth="10.5703125" defaultRowHeight="15"/>
  <cols>
    <col min="1" max="6" width="10.5703125" hidden="1" customWidth="1"/>
    <col min="7" max="7" width="9.140625" hidden="1" customWidth="1"/>
    <col min="8" max="8" width="3.710937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hidden="1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6.1" customHeight="1">
      <c r="L5" s="1" t="s">
        <v>622</v>
      </c>
      <c r="M5" s="1"/>
      <c r="N5" s="1"/>
      <c r="O5" s="1"/>
      <c r="P5" s="1"/>
      <c r="Q5" s="1"/>
      <c r="R5" s="1"/>
      <c r="S5" s="1"/>
      <c r="T5" s="1"/>
      <c r="U5" s="1"/>
    </row>
    <row r="6" spans="12:23" ht="3" customHeight="1"/>
    <row r="7" spans="12:23" hidden="1">
      <c r="O7" s="1"/>
      <c r="P7" s="1"/>
      <c r="Q7" s="1"/>
      <c r="R7" s="1"/>
      <c r="S7" s="1"/>
      <c r="T7" s="1"/>
      <c r="U7" s="1"/>
      <c r="V7" s="1"/>
    </row>
    <row r="8" spans="12:23">
      <c r="M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O8" s="1" t="str">
        <f>IF(datePr_ch="",IF(datePr="","",datePr),datePr_ch)</f>
        <v>01.06.2020</v>
      </c>
      <c r="P8" s="1"/>
      <c r="Q8" s="1"/>
      <c r="R8" s="1"/>
      <c r="S8" s="1"/>
      <c r="T8" s="1"/>
      <c r="U8" s="1"/>
      <c r="V8" s="1"/>
    </row>
    <row r="9" spans="12:23">
      <c r="M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O9" s="1" t="str">
        <f>IF(numberPr_ch="",IF(numberPr="","",numberPr),numberPr_ch)</f>
        <v>1643</v>
      </c>
      <c r="P9" s="1"/>
      <c r="Q9" s="1"/>
      <c r="R9" s="1"/>
      <c r="S9" s="1"/>
      <c r="T9" s="1"/>
      <c r="U9" s="1"/>
      <c r="V9" s="1"/>
    </row>
    <row r="10" spans="12:23" hidden="1">
      <c r="O10" s="1"/>
      <c r="P10" s="1"/>
      <c r="Q10" s="1"/>
      <c r="R10" s="1"/>
      <c r="S10" s="1"/>
      <c r="T10" s="1"/>
      <c r="U10" s="1"/>
      <c r="V10" s="1"/>
    </row>
    <row r="11" spans="12:23" ht="15.75" hidden="1" customHeight="1">
      <c r="L11" s="1"/>
      <c r="M11" s="1"/>
      <c r="U11" t="s">
        <v>357</v>
      </c>
    </row>
    <row r="12" spans="12:23">
      <c r="O12" s="1"/>
      <c r="P12" s="1"/>
      <c r="Q12" s="1"/>
      <c r="R12" s="1"/>
      <c r="S12" s="1"/>
      <c r="T12" s="1"/>
      <c r="U12" s="1"/>
    </row>
    <row r="13" spans="12:23" ht="15" customHeight="1">
      <c r="L13" s="1" t="s">
        <v>430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431</v>
      </c>
    </row>
    <row r="14" spans="12:23" ht="15" customHeight="1">
      <c r="L14" s="1" t="s">
        <v>82</v>
      </c>
      <c r="M14" s="1" t="s">
        <v>383</v>
      </c>
      <c r="N14" s="1"/>
      <c r="O14" s="1" t="s">
        <v>439</v>
      </c>
      <c r="P14" s="1"/>
      <c r="Q14" s="1"/>
      <c r="R14" s="1"/>
      <c r="S14" s="1"/>
      <c r="T14" s="1"/>
      <c r="U14" s="1" t="s">
        <v>319</v>
      </c>
      <c r="V14" s="1" t="s">
        <v>258</v>
      </c>
      <c r="W14" s="1"/>
    </row>
    <row r="15" spans="12:23" ht="14.25" customHeight="1">
      <c r="L15" s="1"/>
      <c r="M15" s="1"/>
      <c r="N15" s="1"/>
      <c r="O15" t="s">
        <v>440</v>
      </c>
      <c r="P15" s="1" t="s">
        <v>254</v>
      </c>
      <c r="Q15" s="1"/>
      <c r="R15" s="1" t="s">
        <v>441</v>
      </c>
      <c r="S15" s="1"/>
      <c r="T15" s="1"/>
      <c r="U15" s="1"/>
      <c r="V15" s="1"/>
      <c r="W15" s="1"/>
    </row>
    <row r="16" spans="12:23" ht="33.75" customHeight="1">
      <c r="L16" s="1"/>
      <c r="M16" s="1"/>
      <c r="N16" s="1"/>
      <c r="O16" t="s">
        <v>442</v>
      </c>
      <c r="P16" t="s">
        <v>443</v>
      </c>
      <c r="Q16" t="s">
        <v>366</v>
      </c>
      <c r="R16" t="s">
        <v>257</v>
      </c>
      <c r="S16" s="1" t="s">
        <v>256</v>
      </c>
      <c r="T16" s="1"/>
      <c r="U16" s="1"/>
      <c r="V16" s="1"/>
      <c r="W16" s="1"/>
    </row>
    <row r="17" spans="1:26" ht="12" customHeight="1">
      <c r="K17">
        <v>1</v>
      </c>
      <c r="L17" t="s">
        <v>83</v>
      </c>
      <c r="M17" t="s">
        <v>49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1">
        <v>1</v>
      </c>
      <c r="L18">
        <f>mergeValue(A18)</f>
        <v>1</v>
      </c>
      <c r="M18" t="s">
        <v>21</v>
      </c>
      <c r="O18" s="1"/>
      <c r="P18" s="1"/>
      <c r="Q18" s="1"/>
      <c r="R18" s="1"/>
      <c r="S18" s="1"/>
      <c r="T18" s="1"/>
      <c r="U18" s="1"/>
      <c r="V18" s="1"/>
      <c r="W18" t="s">
        <v>627</v>
      </c>
    </row>
    <row r="19" spans="1:26">
      <c r="A19" s="1"/>
      <c r="B19" s="1">
        <v>1</v>
      </c>
      <c r="L19" t="str">
        <f>mergeValue(A19) &amp;"."&amp; mergeValue(B19)</f>
        <v>1.1</v>
      </c>
      <c r="M19" t="s">
        <v>16</v>
      </c>
      <c r="O19" s="1"/>
      <c r="P19" s="1"/>
      <c r="Q19" s="1"/>
      <c r="R19" s="1"/>
      <c r="S19" s="1"/>
      <c r="T19" s="1"/>
      <c r="U19" s="1"/>
      <c r="V19" s="1"/>
      <c r="W19" t="s">
        <v>449</v>
      </c>
    </row>
    <row r="20" spans="1:26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560</v>
      </c>
      <c r="O20" s="1"/>
      <c r="P20" s="1"/>
      <c r="Q20" s="1"/>
      <c r="R20" s="1"/>
      <c r="S20" s="1"/>
      <c r="T20" s="1"/>
      <c r="U20" s="1"/>
      <c r="V20" s="1"/>
      <c r="W20" t="s">
        <v>561</v>
      </c>
    </row>
    <row r="21" spans="1:26">
      <c r="A21" s="1"/>
      <c r="B21" s="1"/>
      <c r="C21" s="1"/>
      <c r="D21" s="1">
        <v>1</v>
      </c>
      <c r="H21" s="1"/>
      <c r="I21" s="1"/>
      <c r="L21" t="str">
        <f>mergeValue(A21) &amp;"."&amp; mergeValue(B21)&amp;"."&amp; mergeValue(C21)&amp;"."&amp; mergeValue(D21)</f>
        <v>1.1.1.1</v>
      </c>
      <c r="M21" t="s">
        <v>384</v>
      </c>
      <c r="O21" s="1"/>
      <c r="P21" s="1"/>
      <c r="Q21" s="1"/>
      <c r="R21" s="1"/>
      <c r="S21" s="1"/>
      <c r="T21" s="1"/>
      <c r="U21" s="1"/>
      <c r="V21" s="1"/>
      <c r="W21" t="s">
        <v>575</v>
      </c>
    </row>
    <row r="22" spans="1:26">
      <c r="A22" s="1"/>
      <c r="B22" s="1"/>
      <c r="C22" s="1"/>
      <c r="D22" s="1"/>
      <c r="E22" s="1" t="s">
        <v>83</v>
      </c>
      <c r="H22" s="1"/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10</v>
      </c>
      <c r="O22" s="1"/>
      <c r="P22" s="1"/>
      <c r="Q22" s="1"/>
      <c r="R22" s="1"/>
      <c r="S22" s="1"/>
      <c r="T22" s="1"/>
      <c r="U22" s="1"/>
      <c r="V22" s="1"/>
      <c r="W22" t="s">
        <v>450</v>
      </c>
      <c r="Y22" t="str">
        <f>strCheckUnique(Z22:Z25)</f>
        <v/>
      </c>
    </row>
    <row r="23" spans="1:26" ht="156" customHeight="1">
      <c r="A23" s="1"/>
      <c r="B23" s="1"/>
      <c r="C23" s="1"/>
      <c r="D23" s="1"/>
      <c r="E23" s="1"/>
      <c r="F23">
        <v>1</v>
      </c>
      <c r="H23" s="1"/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N23" s="1"/>
      <c r="R23" s="1"/>
      <c r="S23" s="1" t="s">
        <v>74</v>
      </c>
      <c r="T23" s="1"/>
      <c r="U23" s="1" t="s">
        <v>75</v>
      </c>
      <c r="W23" s="1" t="s">
        <v>629</v>
      </c>
      <c r="X23" t="str">
        <f>strCheckDate(O24:V24)</f>
        <v/>
      </c>
      <c r="Z23" t="str">
        <f>IF(M23="","",M23 )</f>
        <v/>
      </c>
    </row>
    <row r="24" spans="1:26" ht="14.25" hidden="1" customHeight="1">
      <c r="A24" s="1"/>
      <c r="B24" s="1"/>
      <c r="C24" s="1"/>
      <c r="D24" s="1"/>
      <c r="E24" s="1"/>
      <c r="H24" s="1"/>
      <c r="I24" s="1"/>
      <c r="J24" s="1"/>
      <c r="N24" s="1"/>
      <c r="Q24" t="str">
        <f>R23 &amp; "-" &amp; T23</f>
        <v>-</v>
      </c>
      <c r="R24" s="1"/>
      <c r="S24" s="1"/>
      <c r="T24" s="1"/>
      <c r="U24" s="1"/>
      <c r="W24" s="1"/>
    </row>
    <row r="25" spans="1:26" ht="15" customHeight="1">
      <c r="A25" s="1"/>
      <c r="B25" s="1"/>
      <c r="C25" s="1"/>
      <c r="D25" s="1"/>
      <c r="E25" s="1"/>
      <c r="H25" s="1"/>
      <c r="I25" s="1"/>
      <c r="J25" s="1"/>
      <c r="M25" t="s">
        <v>385</v>
      </c>
      <c r="W25" s="1"/>
    </row>
    <row r="26" spans="1:26" ht="15" customHeight="1">
      <c r="A26" s="1"/>
      <c r="B26" s="1"/>
      <c r="C26" s="1"/>
      <c r="D26" s="1"/>
      <c r="H26" s="1"/>
      <c r="I26" s="1"/>
      <c r="M26" t="s">
        <v>13</v>
      </c>
    </row>
    <row r="27" spans="1:26" ht="15" customHeight="1">
      <c r="A27" s="1"/>
      <c r="B27" s="1"/>
      <c r="C27" s="1"/>
      <c r="M27" t="s">
        <v>386</v>
      </c>
    </row>
    <row r="28" spans="1:26" ht="15" customHeight="1">
      <c r="A28" s="1"/>
      <c r="B28" s="1"/>
      <c r="M28" t="s">
        <v>365</v>
      </c>
    </row>
    <row r="29" spans="1:26" ht="15" customHeight="1">
      <c r="A29" s="1"/>
      <c r="M29" t="s">
        <v>19</v>
      </c>
    </row>
    <row r="30" spans="1:26" ht="15" customHeight="1">
      <c r="M30" t="s">
        <v>291</v>
      </c>
    </row>
    <row r="31" spans="1:26" ht="3" customHeight="1"/>
    <row r="32" spans="1:26" ht="48.95" customHeight="1">
      <c r="L32">
        <v>1</v>
      </c>
      <c r="M32" s="1" t="s">
        <v>700</v>
      </c>
      <c r="N32" s="1"/>
      <c r="O32" s="1"/>
      <c r="P32" s="1"/>
      <c r="Q32" s="1"/>
      <c r="R32" s="1"/>
      <c r="S32" s="1"/>
      <c r="T32" s="1"/>
      <c r="U32" s="1"/>
      <c r="V32" s="1"/>
    </row>
  </sheetData>
  <sheetProtection password="FA9C" sheet="1" objects="1" scenarios="1" formatColumns="0" formatRows="0"/>
  <dataConsolidate leftLabels="1"/>
  <mergeCells count="39">
    <mergeCell ref="N14:N16"/>
    <mergeCell ref="U14:U16"/>
    <mergeCell ref="D21:D26"/>
    <mergeCell ref="A18:A29"/>
    <mergeCell ref="B19:B28"/>
    <mergeCell ref="C20:C27"/>
    <mergeCell ref="E22:E25"/>
    <mergeCell ref="W23:W25"/>
    <mergeCell ref="L5:U5"/>
    <mergeCell ref="P15:Q15"/>
    <mergeCell ref="S16:T16"/>
    <mergeCell ref="R23:R24"/>
    <mergeCell ref="U23:U24"/>
    <mergeCell ref="L11:M11"/>
    <mergeCell ref="V14:V16"/>
    <mergeCell ref="W13:W16"/>
    <mergeCell ref="O8:V8"/>
    <mergeCell ref="O9:V9"/>
    <mergeCell ref="S17:T17"/>
    <mergeCell ref="L13:V13"/>
    <mergeCell ref="O12:U12"/>
    <mergeCell ref="L14:L16"/>
    <mergeCell ref="M14:M16"/>
    <mergeCell ref="O7:V7"/>
    <mergeCell ref="O10:V10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O19:V19"/>
    <mergeCell ref="O18:V18"/>
    <mergeCell ref="O14:T14"/>
    <mergeCell ref="R15:T15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5_5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51</v>
      </c>
    </row>
    <row r="2" spans="1:10">
      <c r="F2" s="1" t="s">
        <v>460</v>
      </c>
      <c r="G2" s="1"/>
      <c r="H2" s="1"/>
    </row>
    <row r="3" spans="1:10" ht="3" customHeight="1"/>
    <row r="4" spans="1:10">
      <c r="F4" s="1" t="s">
        <v>430</v>
      </c>
      <c r="G4" s="1"/>
      <c r="H4" s="1"/>
      <c r="I4" s="1" t="s">
        <v>431</v>
      </c>
    </row>
    <row r="5" spans="1:10" ht="11.25" customHeight="1">
      <c r="F5" t="s">
        <v>82</v>
      </c>
      <c r="G5" t="s">
        <v>433</v>
      </c>
      <c r="H5" t="s">
        <v>424</v>
      </c>
      <c r="I5" s="1"/>
    </row>
    <row r="6" spans="1:10" ht="12" customHeight="1">
      <c r="F6" t="s">
        <v>83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461</v>
      </c>
      <c r="H7" t="str">
        <f>IF(dateCh="","",dateCh)</f>
        <v>15.06.2020</v>
      </c>
      <c r="I7" t="s">
        <v>462</v>
      </c>
    </row>
    <row r="8" spans="1:10">
      <c r="A8" s="1">
        <v>1</v>
      </c>
      <c r="F8" t="str">
        <f>"2." &amp;mergeValue(A8)</f>
        <v>2.1</v>
      </c>
      <c r="G8" t="s">
        <v>463</v>
      </c>
      <c r="H8" t="str">
        <f>IF('Перечень тарифов'!R21="","наименование отсутствует","" &amp; 'Перечень тарифов'!R21 &amp; "")</f>
        <v>Централизованная система горячего водоснабжения</v>
      </c>
      <c r="I8" t="s">
        <v>551</v>
      </c>
    </row>
    <row r="9" spans="1:10">
      <c r="A9" s="1"/>
      <c r="F9" t="str">
        <f>"3." &amp;mergeValue(A9)</f>
        <v>3.1</v>
      </c>
      <c r="G9" t="s">
        <v>464</v>
      </c>
      <c r="H9" t="str">
        <f>IF('Перечень тарифов'!F21="","наименование отсутствует","" &amp; 'Перечень тарифов'!F21 &amp; "")</f>
        <v>Горячее водоснабжение</v>
      </c>
      <c r="I9" t="s">
        <v>549</v>
      </c>
    </row>
    <row r="10" spans="1:10">
      <c r="A10" s="1"/>
      <c r="F10" t="str">
        <f>"4."&amp;mergeValue(A10)</f>
        <v>4.1</v>
      </c>
      <c r="G10" t="s">
        <v>465</v>
      </c>
      <c r="H10" t="s">
        <v>434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553</v>
      </c>
      <c r="H11" t="str">
        <f>IF(region_name="","",region_name)</f>
        <v>Ставропольский край</v>
      </c>
      <c r="I11" t="s">
        <v>468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466</v>
      </c>
      <c r="H12" t="str">
        <f>IF(Территории!H13="","","" &amp; Территории!H13 &amp; "")</f>
        <v>Город-курорт Кисловодск</v>
      </c>
      <c r="I12" t="s">
        <v>469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467</v>
      </c>
      <c r="H13" t="str">
        <f>IF(Территории!R14="","","" &amp; Территории!R14 &amp; "")</f>
        <v>Город-курорт Кисловодск (07715000)</v>
      </c>
      <c r="I13" t="s">
        <v>552</v>
      </c>
    </row>
    <row r="14" spans="1:10" ht="3" customHeight="1"/>
    <row r="15" spans="1:10" ht="15" customHeight="1">
      <c r="G15" s="1" t="s">
        <v>554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6_5">
    <tabColor rgb="FFEAEBEE"/>
    <pageSetUpPr fitToPage="1"/>
  </sheetPr>
  <dimension ref="A1:AG40"/>
  <sheetViews>
    <sheetView showGridLines="0" tabSelected="1" topLeftCell="H26" workbookViewId="0">
      <selection activeCell="AA33" sqref="AA33:AA34"/>
    </sheetView>
  </sheetViews>
  <sheetFormatPr defaultColWidth="10.5703125" defaultRowHeight="15"/>
  <cols>
    <col min="1" max="6" width="10.5703125" hidden="1" customWidth="1"/>
    <col min="7" max="7" width="9.140625" hidden="1" customWidth="1"/>
    <col min="8" max="11" width="3.7109375" customWidth="1"/>
    <col min="12" max="12" width="12.7109375" customWidth="1"/>
    <col min="13" max="13" width="47.42578125" customWidth="1"/>
    <col min="14" max="14" width="1.42578125" hidden="1" customWidth="1"/>
    <col min="15" max="15" width="1.7109375" hidden="1" customWidth="1"/>
    <col min="16" max="16" width="20.7109375" customWidth="1"/>
    <col min="17" max="18" width="23.7109375" customWidth="1"/>
    <col min="19" max="23" width="23.7109375" hidden="1" customWidth="1"/>
    <col min="24" max="24" width="1.7109375" hidden="1" customWidth="1"/>
    <col min="25" max="25" width="11.7109375" customWidth="1"/>
    <col min="26" max="26" width="3.7109375" customWidth="1"/>
    <col min="27" max="27" width="11.7109375" customWidth="1"/>
    <col min="28" max="28" width="8.5703125" hidden="1" customWidth="1"/>
    <col min="29" max="29" width="4.7109375" customWidth="1"/>
    <col min="30" max="30" width="115.7109375" customWidth="1"/>
    <col min="33" max="33" width="11.140625" customWidth="1"/>
  </cols>
  <sheetData>
    <row r="1" spans="12:30" ht="14.25" hidden="1" customHeight="1"/>
    <row r="2" spans="12:30" ht="14.25" hidden="1" customHeight="1"/>
    <row r="3" spans="12:30" ht="14.25" hidden="1" customHeight="1"/>
    <row r="4" spans="12:30" ht="3" customHeight="1"/>
    <row r="5" spans="12:30" ht="26.1" customHeight="1">
      <c r="L5" s="1" t="s">
        <v>622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2:30" ht="3" customHeight="1"/>
    <row r="7" spans="12:30" hidden="1"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2:30">
      <c r="M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P8" s="1" t="str">
        <f>IF(datePr_ch="",IF(datePr="","",datePr),datePr_ch)</f>
        <v>01.06.2020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2:30">
      <c r="M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P9" s="1" t="str">
        <f>IF(numberPr_ch="",IF(numberPr="","",numberPr),numberPr_ch)</f>
        <v>1643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2:30" hidden="1"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2:30" ht="18" hidden="1" customHeight="1">
      <c r="L11" s="1"/>
      <c r="M11" s="1"/>
      <c r="AB11" t="s">
        <v>357</v>
      </c>
    </row>
    <row r="12" spans="12:30"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2:30" ht="15" customHeight="1">
      <c r="L13" s="1" t="s">
        <v>430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 t="s">
        <v>431</v>
      </c>
    </row>
    <row r="14" spans="12:30" ht="15" customHeight="1">
      <c r="L14" s="1" t="s">
        <v>82</v>
      </c>
      <c r="M14" s="1" t="s">
        <v>383</v>
      </c>
      <c r="N14" s="1"/>
      <c r="O14" s="1" t="s">
        <v>439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 t="s">
        <v>319</v>
      </c>
      <c r="AC14" s="1" t="s">
        <v>258</v>
      </c>
      <c r="AD14" s="1"/>
    </row>
    <row r="15" spans="12:30" ht="14.25" customHeight="1">
      <c r="L15" s="1"/>
      <c r="M15" s="1"/>
      <c r="N15" s="1"/>
      <c r="P15" t="s">
        <v>440</v>
      </c>
      <c r="Q15" s="1" t="s">
        <v>577</v>
      </c>
      <c r="R15" s="1"/>
      <c r="S15" s="1" t="s">
        <v>568</v>
      </c>
      <c r="T15" s="1"/>
      <c r="U15" s="1" t="s">
        <v>574</v>
      </c>
      <c r="V15" s="1"/>
      <c r="W15" s="1"/>
      <c r="Y15" s="1" t="s">
        <v>441</v>
      </c>
      <c r="Z15" s="1"/>
      <c r="AA15" s="1"/>
      <c r="AB15" s="1"/>
      <c r="AC15" s="1"/>
      <c r="AD15" s="1"/>
    </row>
    <row r="16" spans="12:30" ht="50.1" customHeight="1">
      <c r="L16" s="1"/>
      <c r="M16" s="1"/>
      <c r="N16" s="1"/>
      <c r="P16" t="s">
        <v>442</v>
      </c>
      <c r="Q16" t="s">
        <v>698</v>
      </c>
      <c r="R16" t="s">
        <v>573</v>
      </c>
      <c r="S16" t="s">
        <v>569</v>
      </c>
      <c r="T16" t="s">
        <v>570</v>
      </c>
      <c r="U16" t="s">
        <v>571</v>
      </c>
      <c r="V16" t="s">
        <v>572</v>
      </c>
      <c r="W16" t="s">
        <v>573</v>
      </c>
      <c r="Y16" t="s">
        <v>257</v>
      </c>
      <c r="Z16" s="1" t="s">
        <v>256</v>
      </c>
      <c r="AA16" s="1"/>
      <c r="AB16" s="1"/>
      <c r="AC16" s="1"/>
      <c r="AD16" s="1"/>
    </row>
    <row r="17" spans="1:33" ht="12" customHeight="1">
      <c r="K17">
        <v>1</v>
      </c>
      <c r="L17" t="s">
        <v>83</v>
      </c>
      <c r="M17" t="s">
        <v>49</v>
      </c>
      <c r="N17" t="str">
        <f ca="1">OFFSET(N17,0,-1)</f>
        <v>2</v>
      </c>
      <c r="O17" t="str">
        <f ca="1">OFFSET(O17,0,-1)</f>
        <v>2</v>
      </c>
      <c r="P17">
        <f t="shared" ref="P17:Z17" ca="1" si="0">OFFSET(P17,0,-1)+1</f>
        <v>3</v>
      </c>
      <c r="Q17">
        <f t="shared" ca="1" si="0"/>
        <v>4</v>
      </c>
      <c r="R17">
        <f t="shared" ca="1" si="0"/>
        <v>5</v>
      </c>
      <c r="S17">
        <f t="shared" ca="1" si="0"/>
        <v>6</v>
      </c>
      <c r="T17">
        <f t="shared" ca="1" si="0"/>
        <v>7</v>
      </c>
      <c r="U17">
        <f t="shared" ca="1" si="0"/>
        <v>8</v>
      </c>
      <c r="V17">
        <f t="shared" ca="1" si="0"/>
        <v>9</v>
      </c>
      <c r="W17">
        <f t="shared" ca="1" si="0"/>
        <v>10</v>
      </c>
      <c r="X17">
        <f ca="1">OFFSET(X17,0,-1)</f>
        <v>10</v>
      </c>
      <c r="Y17">
        <f t="shared" ca="1" si="0"/>
        <v>11</v>
      </c>
      <c r="Z17" s="1">
        <f t="shared" ca="1" si="0"/>
        <v>12</v>
      </c>
      <c r="AA17" s="1"/>
      <c r="AB17">
        <f ca="1">OFFSET(AB17,0,-2)+1</f>
        <v>13</v>
      </c>
      <c r="AC17">
        <f ca="1">OFFSET(AC17,0,-1)</f>
        <v>13</v>
      </c>
      <c r="AD17">
        <f ca="1">OFFSET(AD17,0,-1)+1</f>
        <v>14</v>
      </c>
    </row>
    <row r="18" spans="1:33">
      <c r="A18" s="1">
        <v>1</v>
      </c>
      <c r="L18">
        <f>mergeValue(A18)</f>
        <v>1</v>
      </c>
      <c r="M18" t="s">
        <v>21</v>
      </c>
      <c r="O18" s="1" t="str">
        <f>IF('Перечень тарифов'!J21="","","" &amp; 'Перечень тарифов'!J21 &amp; "")</f>
        <v>Тариф на горячее водоснабжение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t="s">
        <v>448</v>
      </c>
    </row>
    <row r="19" spans="1:33">
      <c r="A19" s="1"/>
      <c r="B19" s="1">
        <v>1</v>
      </c>
      <c r="L19" t="str">
        <f>mergeValue(A19) &amp;"."&amp; mergeValue(B19)</f>
        <v>1.1</v>
      </c>
      <c r="M19" t="s">
        <v>16</v>
      </c>
      <c r="O19" s="1" t="str">
        <f>IF('Перечень тарифов'!N21="","","" &amp; 'Перечень тарифов'!N21 &amp; "")</f>
        <v>Город-курорт Кисловодск, Город-курорт Кисловодск (07715000);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t="s">
        <v>449</v>
      </c>
    </row>
    <row r="20" spans="1:33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560</v>
      </c>
      <c r="O20" s="1" t="str">
        <f>IF('Перечень тарифов'!R21="","","" &amp; 'Перечень тарифов'!R21 &amp; "")</f>
        <v>Централизованная система горячего водоснабжения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t="s">
        <v>561</v>
      </c>
    </row>
    <row r="21" spans="1:33">
      <c r="A21" s="1"/>
      <c r="B21" s="1"/>
      <c r="C21" s="1"/>
      <c r="D21" s="1">
        <v>1</v>
      </c>
      <c r="H21" s="1"/>
      <c r="L21" t="str">
        <f>mergeValue(A21) &amp;"."&amp; mergeValue(B21)&amp;"."&amp; mergeValue(C21)&amp;"."&amp; mergeValue(D21)</f>
        <v>1.1.1.1</v>
      </c>
      <c r="M21" t="s">
        <v>384</v>
      </c>
      <c r="O21" s="1" t="s">
        <v>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t="s">
        <v>575</v>
      </c>
    </row>
    <row r="22" spans="1:33">
      <c r="A22" s="1"/>
      <c r="B22" s="1"/>
      <c r="C22" s="1"/>
      <c r="D22" s="1"/>
      <c r="E22" s="1" t="s">
        <v>83</v>
      </c>
      <c r="H22" s="1"/>
      <c r="I22" s="1"/>
      <c r="L22" t="str">
        <f>mergeValue(A22) &amp;"."&amp; mergeValue(B22)&amp;"."&amp; mergeValue(C22)&amp;"."&amp; mergeValue(D22)&amp;"."&amp; mergeValue(E22)</f>
        <v>1.1.1.1.1</v>
      </c>
      <c r="M22" t="s">
        <v>10</v>
      </c>
      <c r="O22" s="1" t="s">
        <v>285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t="s">
        <v>450</v>
      </c>
      <c r="AF22" t="str">
        <f>strCheckUnique(AG22:AG26)</f>
        <v/>
      </c>
    </row>
    <row r="23" spans="1:33" ht="39.950000000000003" customHeight="1">
      <c r="A23" s="1"/>
      <c r="B23" s="1"/>
      <c r="C23" s="1"/>
      <c r="D23" s="1"/>
      <c r="E23" s="1"/>
      <c r="F23" s="1">
        <v>1</v>
      </c>
      <c r="H23" s="1"/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M23" t="s">
        <v>285</v>
      </c>
      <c r="N23" s="1"/>
      <c r="P23">
        <v>2643.17</v>
      </c>
      <c r="Q23">
        <v>51.11</v>
      </c>
      <c r="R23">
        <v>2643.17</v>
      </c>
      <c r="Y23" s="1" t="s">
        <v>1115</v>
      </c>
      <c r="Z23" s="1" t="s">
        <v>74</v>
      </c>
      <c r="AA23" s="1" t="s">
        <v>1116</v>
      </c>
      <c r="AB23" s="1" t="s">
        <v>75</v>
      </c>
      <c r="AD23" s="1" t="s">
        <v>629</v>
      </c>
      <c r="AE23" t="str">
        <f>strCheckDate(O24:AC24)</f>
        <v/>
      </c>
      <c r="AG23" t="str">
        <f>IF(M23="","",M23 )</f>
        <v>бюджетные организации</v>
      </c>
    </row>
    <row r="24" spans="1:33" ht="39.950000000000003" hidden="1" customHeight="1">
      <c r="A24" s="1"/>
      <c r="B24" s="1"/>
      <c r="C24" s="1"/>
      <c r="D24" s="1"/>
      <c r="E24" s="1"/>
      <c r="F24" s="1"/>
      <c r="H24" s="1"/>
      <c r="I24" s="1"/>
      <c r="J24" s="1"/>
      <c r="N24" s="1"/>
      <c r="R24" t="str">
        <f>Y23 &amp; "-" &amp; AA23</f>
        <v>01.01.2021-31.12.2021</v>
      </c>
      <c r="Y24" s="1"/>
      <c r="Z24" s="1"/>
      <c r="AA24" s="1"/>
      <c r="AB24" s="1"/>
      <c r="AD24" s="1"/>
    </row>
    <row r="25" spans="1:33" ht="15" hidden="1" customHeight="1">
      <c r="A25" s="1"/>
      <c r="B25" s="1"/>
      <c r="C25" s="1"/>
      <c r="D25" s="1"/>
      <c r="E25" s="1"/>
      <c r="F25" s="1"/>
      <c r="H25" s="1"/>
      <c r="I25" s="1"/>
      <c r="J25" s="1"/>
      <c r="AD25" s="1"/>
    </row>
    <row r="26" spans="1:33" ht="15" customHeight="1">
      <c r="A26" s="1"/>
      <c r="B26" s="1"/>
      <c r="C26" s="1"/>
      <c r="D26" s="1"/>
      <c r="E26" s="1"/>
      <c r="H26" s="1"/>
      <c r="I26" s="1"/>
      <c r="M26" t="s">
        <v>385</v>
      </c>
      <c r="AD26" s="1"/>
    </row>
    <row r="27" spans="1:33">
      <c r="A27" s="1"/>
      <c r="B27" s="1"/>
      <c r="C27" s="1"/>
      <c r="D27" s="1"/>
      <c r="E27" s="1" t="s">
        <v>49</v>
      </c>
      <c r="H27" s="1"/>
      <c r="I27" s="1" t="s">
        <v>1291</v>
      </c>
      <c r="L27" t="str">
        <f>mergeValue(A27) &amp;"."&amp; mergeValue(B27)&amp;"."&amp; mergeValue(C27)&amp;"."&amp; mergeValue(D27)&amp;"."&amp; mergeValue(E27)</f>
        <v>1.1.1.1.2</v>
      </c>
      <c r="M27" t="s">
        <v>10</v>
      </c>
      <c r="O27" s="1" t="s">
        <v>706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t="s">
        <v>450</v>
      </c>
      <c r="AF27" t="str">
        <f>strCheckUnique(AG27:AG31)</f>
        <v/>
      </c>
    </row>
    <row r="28" spans="1:33" ht="66" customHeight="1">
      <c r="A28" s="1"/>
      <c r="B28" s="1"/>
      <c r="C28" s="1"/>
      <c r="D28" s="1"/>
      <c r="E28" s="1"/>
      <c r="F28" s="1">
        <v>1</v>
      </c>
      <c r="H28" s="1"/>
      <c r="I28" s="1"/>
      <c r="J28" s="1"/>
      <c r="L28" t="str">
        <f>mergeValue(A28) &amp;"."&amp; mergeValue(B28)&amp;"."&amp; mergeValue(C28)&amp;"."&amp; mergeValue(D28)&amp;"."&amp; mergeValue(E28)&amp;"."&amp; mergeValue(F28)</f>
        <v>1.1.1.1.2.1</v>
      </c>
      <c r="M28" t="s">
        <v>706</v>
      </c>
      <c r="N28" s="1"/>
      <c r="P28">
        <v>2643.17</v>
      </c>
      <c r="Q28">
        <v>51.11</v>
      </c>
      <c r="R28">
        <v>2643.17</v>
      </c>
      <c r="Y28" s="1" t="s">
        <v>1115</v>
      </c>
      <c r="Z28" s="1" t="s">
        <v>74</v>
      </c>
      <c r="AA28" s="1" t="s">
        <v>1116</v>
      </c>
      <c r="AB28" s="1" t="s">
        <v>75</v>
      </c>
      <c r="AD28" s="1" t="s">
        <v>629</v>
      </c>
      <c r="AE28" t="str">
        <f>strCheckDate(O29:AC29)</f>
        <v/>
      </c>
      <c r="AG28" t="str">
        <f>IF(M28="","",M28 )</f>
        <v>население и приравненные категории</v>
      </c>
    </row>
    <row r="29" spans="1:33" ht="14.25" hidden="1" customHeight="1">
      <c r="A29" s="1"/>
      <c r="B29" s="1"/>
      <c r="C29" s="1"/>
      <c r="D29" s="1"/>
      <c r="E29" s="1"/>
      <c r="F29" s="1"/>
      <c r="H29" s="1"/>
      <c r="I29" s="1"/>
      <c r="J29" s="1"/>
      <c r="N29" s="1"/>
      <c r="R29" t="str">
        <f>Y28 &amp; "-" &amp; AA28</f>
        <v>01.01.2021-31.12.2021</v>
      </c>
      <c r="Y29" s="1"/>
      <c r="Z29" s="1"/>
      <c r="AA29" s="1"/>
      <c r="AB29" s="1"/>
      <c r="AD29" s="1"/>
    </row>
    <row r="30" spans="1:33" ht="14.25" hidden="1" customHeight="1">
      <c r="A30" s="1"/>
      <c r="B30" s="1"/>
      <c r="C30" s="1"/>
      <c r="D30" s="1"/>
      <c r="E30" s="1"/>
      <c r="F30" s="1"/>
      <c r="H30" s="1"/>
      <c r="I30" s="1"/>
      <c r="J30" s="1"/>
      <c r="AD30" s="1"/>
    </row>
    <row r="31" spans="1:33" ht="15" customHeight="1">
      <c r="A31" s="1"/>
      <c r="B31" s="1"/>
      <c r="C31" s="1"/>
      <c r="D31" s="1"/>
      <c r="E31" s="1"/>
      <c r="F31" t="s">
        <v>236</v>
      </c>
      <c r="H31" s="1"/>
      <c r="I31" s="1"/>
      <c r="M31" t="s">
        <v>385</v>
      </c>
      <c r="AD31" s="1"/>
    </row>
    <row r="32" spans="1:33">
      <c r="A32" s="1"/>
      <c r="B32" s="1"/>
      <c r="C32" s="1"/>
      <c r="D32" s="1"/>
      <c r="E32" s="1" t="s">
        <v>50</v>
      </c>
      <c r="H32" s="1"/>
      <c r="I32" s="1" t="s">
        <v>1291</v>
      </c>
      <c r="L32" t="str">
        <f>mergeValue(A32) &amp;"."&amp; mergeValue(B32)&amp;"."&amp; mergeValue(C32)&amp;"."&amp; mergeValue(D32)&amp;"."&amp; mergeValue(E32)</f>
        <v>1.1.1.1.3</v>
      </c>
      <c r="M32" t="s">
        <v>10</v>
      </c>
      <c r="O32" s="1" t="s">
        <v>286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t="s">
        <v>450</v>
      </c>
      <c r="AF32" t="str">
        <f>strCheckUnique(AG32:AG36)</f>
        <v/>
      </c>
    </row>
    <row r="33" spans="1:33" ht="66" customHeight="1">
      <c r="A33" s="1"/>
      <c r="B33" s="1"/>
      <c r="C33" s="1"/>
      <c r="D33" s="1"/>
      <c r="E33" s="1"/>
      <c r="F33" s="1">
        <v>1</v>
      </c>
      <c r="H33" s="1"/>
      <c r="I33" s="1"/>
      <c r="J33" s="1"/>
      <c r="L33" t="str">
        <f>mergeValue(A33) &amp;"."&amp; mergeValue(B33)&amp;"."&amp; mergeValue(C33)&amp;"."&amp; mergeValue(D33)&amp;"."&amp; mergeValue(E33)&amp;"."&amp; mergeValue(F33)</f>
        <v>1.1.1.1.3.1</v>
      </c>
      <c r="M33" t="s">
        <v>286</v>
      </c>
      <c r="N33" s="1"/>
      <c r="P33">
        <v>2643.17</v>
      </c>
      <c r="Q33">
        <v>51.11</v>
      </c>
      <c r="R33">
        <v>2643.17</v>
      </c>
      <c r="Y33" s="1" t="s">
        <v>1115</v>
      </c>
      <c r="Z33" s="1" t="s">
        <v>74</v>
      </c>
      <c r="AA33" s="1" t="s">
        <v>1116</v>
      </c>
      <c r="AB33" s="1" t="s">
        <v>75</v>
      </c>
      <c r="AD33" s="1" t="s">
        <v>629</v>
      </c>
      <c r="AE33" t="str">
        <f>strCheckDate(O34:AC34)</f>
        <v/>
      </c>
      <c r="AG33" t="str">
        <f>IF(M33="","",M33 )</f>
        <v>прочие</v>
      </c>
    </row>
    <row r="34" spans="1:33" ht="14.25" hidden="1" customHeight="1">
      <c r="A34" s="1"/>
      <c r="B34" s="1"/>
      <c r="C34" s="1"/>
      <c r="D34" s="1"/>
      <c r="E34" s="1"/>
      <c r="F34" s="1"/>
      <c r="H34" s="1"/>
      <c r="I34" s="1"/>
      <c r="J34" s="1"/>
      <c r="N34" s="1"/>
      <c r="R34" t="str">
        <f>Y33 &amp; "-" &amp; AA33</f>
        <v>01.01.2021-31.12.2021</v>
      </c>
      <c r="Y34" s="1"/>
      <c r="Z34" s="1"/>
      <c r="AA34" s="1"/>
      <c r="AB34" s="1"/>
      <c r="AD34" s="1"/>
    </row>
    <row r="35" spans="1:33" ht="14.25" hidden="1" customHeight="1">
      <c r="A35" s="1"/>
      <c r="B35" s="1"/>
      <c r="C35" s="1"/>
      <c r="D35" s="1"/>
      <c r="E35" s="1"/>
      <c r="F35" s="1"/>
      <c r="H35" s="1"/>
      <c r="I35" s="1"/>
      <c r="J35" s="1"/>
      <c r="AD35" s="1"/>
    </row>
    <row r="36" spans="1:33" ht="15" customHeight="1">
      <c r="A36" s="1"/>
      <c r="B36" s="1"/>
      <c r="C36" s="1"/>
      <c r="D36" s="1"/>
      <c r="E36" s="1"/>
      <c r="F36" t="s">
        <v>236</v>
      </c>
      <c r="H36" s="1"/>
      <c r="I36" s="1"/>
      <c r="M36" t="s">
        <v>385</v>
      </c>
      <c r="AD36" s="1"/>
    </row>
    <row r="37" spans="1:33">
      <c r="A37" s="1"/>
      <c r="B37" s="1"/>
      <c r="C37" s="1"/>
      <c r="D37" s="1"/>
      <c r="H37" s="1"/>
      <c r="M37" t="s">
        <v>13</v>
      </c>
    </row>
    <row r="38" spans="1:33">
      <c r="A38" s="1"/>
      <c r="B38" s="1"/>
      <c r="C38" s="1"/>
      <c r="M38" t="s">
        <v>386</v>
      </c>
    </row>
    <row r="39" spans="1:33" ht="3" customHeight="1"/>
    <row r="40" spans="1:33" ht="48.95" customHeight="1">
      <c r="L40">
        <v>1</v>
      </c>
      <c r="M40" s="1" t="s">
        <v>700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</sheetData>
  <sheetProtection sheet="1" objects="1" scenarios="1" formatColumns="0" formatRows="0"/>
  <dataConsolidate leftLabels="1"/>
  <mergeCells count="64">
    <mergeCell ref="A18:A38"/>
    <mergeCell ref="B19:B38"/>
    <mergeCell ref="C20:C38"/>
    <mergeCell ref="D21:D37"/>
    <mergeCell ref="AD23:AD26"/>
    <mergeCell ref="Y23:Y24"/>
    <mergeCell ref="Z23:Z24"/>
    <mergeCell ref="AA23:AA24"/>
    <mergeCell ref="N23:N24"/>
    <mergeCell ref="AB23:AB24"/>
    <mergeCell ref="O20:AC20"/>
    <mergeCell ref="E22:E26"/>
    <mergeCell ref="O18:AC18"/>
    <mergeCell ref="H21:H37"/>
    <mergeCell ref="I22:I26"/>
    <mergeCell ref="F23:F25"/>
    <mergeCell ref="AD13:AD16"/>
    <mergeCell ref="O19:AC19"/>
    <mergeCell ref="AC14:AC16"/>
    <mergeCell ref="O12:AB12"/>
    <mergeCell ref="O14:AA14"/>
    <mergeCell ref="Y15:AA15"/>
    <mergeCell ref="P7:AC7"/>
    <mergeCell ref="J23:J25"/>
    <mergeCell ref="P8:AC8"/>
    <mergeCell ref="P9:AC9"/>
    <mergeCell ref="P10:AC10"/>
    <mergeCell ref="AB28:AB29"/>
    <mergeCell ref="M40:AC40"/>
    <mergeCell ref="L5:AB5"/>
    <mergeCell ref="L14:L16"/>
    <mergeCell ref="M14:M16"/>
    <mergeCell ref="L11:M11"/>
    <mergeCell ref="AB14:AB16"/>
    <mergeCell ref="O22:AC22"/>
    <mergeCell ref="L13:AC13"/>
    <mergeCell ref="N14:N16"/>
    <mergeCell ref="Z16:AA16"/>
    <mergeCell ref="O21:AC21"/>
    <mergeCell ref="Z17:AA17"/>
    <mergeCell ref="Q15:R15"/>
    <mergeCell ref="S15:T15"/>
    <mergeCell ref="U15:W15"/>
    <mergeCell ref="J28:J30"/>
    <mergeCell ref="N28:N29"/>
    <mergeCell ref="Y28:Y29"/>
    <mergeCell ref="Z28:Z29"/>
    <mergeCell ref="AA28:AA29"/>
    <mergeCell ref="AD28:AD31"/>
    <mergeCell ref="E32:E36"/>
    <mergeCell ref="I32:I36"/>
    <mergeCell ref="O32:AC32"/>
    <mergeCell ref="F33:F35"/>
    <mergeCell ref="J33:J35"/>
    <mergeCell ref="N33:N34"/>
    <mergeCell ref="Y33:Y34"/>
    <mergeCell ref="Z33:Z34"/>
    <mergeCell ref="AA33:AA34"/>
    <mergeCell ref="AB33:AB34"/>
    <mergeCell ref="AD33:AD36"/>
    <mergeCell ref="E27:E31"/>
    <mergeCell ref="I27:I31"/>
    <mergeCell ref="O27:AC27"/>
    <mergeCell ref="F28:F30"/>
  </mergeCells>
  <phoneticPr fontId="0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">
      <formula1>900</formula1>
    </dataValidation>
    <dataValidation allowBlank="1" promptTitle="checkPeriodRange" sqref="R24:X24 R29:X29 R34:X3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 M33">
      <formula1>900</formula1>
    </dataValidation>
    <dataValidation type="list" allowBlank="1" showInputMessage="1" showErrorMessage="1" errorTitle="Ошибка" error="Выберите значение из списка" sqref="O22:P22 O27:P27 O32:P3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8 AA28:AA29 Y33 AA33:AA34"/>
    <dataValidation allowBlank="1" sqref="Z25:Z26 Z30:Z31 Z35:Z38"/>
    <dataValidation type="decimal" allowBlank="1" showErrorMessage="1" errorTitle="Ошибка" error="Допускается ввод только действительных чисел!" sqref="P23:R23 P28:R28 P33:R3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3:AB24 Z28:Z29 AB28:AB29 Z33:Z34 AB33:AB3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193</v>
      </c>
    </row>
    <row r="2" spans="1:10">
      <c r="F2" s="1" t="s">
        <v>460</v>
      </c>
      <c r="G2" s="1"/>
      <c r="H2" s="1"/>
    </row>
    <row r="3" spans="1:10" ht="3" customHeight="1"/>
    <row r="4" spans="1:10">
      <c r="F4" s="1" t="s">
        <v>430</v>
      </c>
      <c r="G4" s="1"/>
      <c r="H4" s="1"/>
      <c r="I4" s="1" t="s">
        <v>431</v>
      </c>
    </row>
    <row r="5" spans="1:10" ht="11.25" customHeight="1">
      <c r="F5" t="s">
        <v>82</v>
      </c>
      <c r="G5" t="s">
        <v>433</v>
      </c>
      <c r="H5" t="s">
        <v>424</v>
      </c>
      <c r="I5" s="1"/>
    </row>
    <row r="6" spans="1:10" ht="12" customHeight="1">
      <c r="F6" t="s">
        <v>83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461</v>
      </c>
      <c r="H7" t="str">
        <f>IF(dateCh="","",dateCh)</f>
        <v>15.06.2020</v>
      </c>
      <c r="I7" t="s">
        <v>462</v>
      </c>
    </row>
    <row r="8" spans="1:10">
      <c r="A8" s="1">
        <v>1</v>
      </c>
      <c r="F8" t="str">
        <f>"2." &amp;mergeValue(A8)</f>
        <v>2.1</v>
      </c>
      <c r="G8" t="s">
        <v>463</v>
      </c>
      <c r="I8" t="s">
        <v>551</v>
      </c>
    </row>
    <row r="9" spans="1:10">
      <c r="A9" s="1"/>
      <c r="F9" t="str">
        <f>"3." &amp;mergeValue(A9)</f>
        <v>3.1</v>
      </c>
      <c r="G9" t="s">
        <v>464</v>
      </c>
      <c r="I9" t="s">
        <v>549</v>
      </c>
    </row>
    <row r="10" spans="1:10">
      <c r="A10" s="1"/>
      <c r="F10" t="str">
        <f>"4."&amp;mergeValue(A10)</f>
        <v>4.1</v>
      </c>
      <c r="G10" t="s">
        <v>465</v>
      </c>
      <c r="H10" t="s">
        <v>434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553</v>
      </c>
      <c r="H11" t="str">
        <f>IF(region_name="","",region_name)</f>
        <v>Ставропольский край</v>
      </c>
      <c r="I11" t="s">
        <v>468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466</v>
      </c>
      <c r="I12" t="s">
        <v>469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467</v>
      </c>
      <c r="I13" s="1" t="s">
        <v>552</v>
      </c>
    </row>
    <row r="14" spans="1:10">
      <c r="A14" s="1"/>
      <c r="B14" s="1"/>
      <c r="C14" s="1"/>
      <c r="G14" t="s">
        <v>4</v>
      </c>
      <c r="I14" s="1"/>
    </row>
    <row r="15" spans="1:10">
      <c r="A15" s="1"/>
      <c r="B15" s="1"/>
      <c r="G15" t="s">
        <v>407</v>
      </c>
    </row>
    <row r="16" spans="1:10">
      <c r="A16" s="1"/>
      <c r="G16" t="s">
        <v>473</v>
      </c>
    </row>
    <row r="17" spans="7:8">
      <c r="G17" t="s">
        <v>472</v>
      </c>
    </row>
    <row r="18" spans="7:8" ht="3" customHeight="1"/>
    <row r="19" spans="7:8" ht="15" customHeight="1">
      <c r="G19" s="1" t="s">
        <v>554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AO33"/>
  <sheetViews>
    <sheetView showGridLines="0" topLeftCell="K4" workbookViewId="0"/>
  </sheetViews>
  <sheetFormatPr defaultColWidth="10.5703125" defaultRowHeight="15"/>
  <cols>
    <col min="1" max="6" width="0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5" width="3.7109375" customWidth="1"/>
    <col min="16" max="16" width="4.140625" customWidth="1"/>
    <col min="17" max="17" width="18.140625" customWidth="1"/>
    <col min="18" max="20" width="3.7109375" customWidth="1"/>
    <col min="21" max="21" width="12.85546875" customWidth="1"/>
    <col min="22" max="24" width="3.7109375" customWidth="1"/>
    <col min="25" max="25" width="12.85546875" customWidth="1"/>
    <col min="26" max="28" width="3.7109375" customWidth="1"/>
    <col min="29" max="29" width="12.85546875" customWidth="1"/>
    <col min="30" max="33" width="21.42578125" customWidth="1"/>
    <col min="34" max="34" width="11.7109375" customWidth="1"/>
    <col min="35" max="35" width="3.7109375" customWidth="1"/>
    <col min="36" max="36" width="11.7109375" customWidth="1"/>
    <col min="37" max="37" width="8.5703125" hidden="1" customWidth="1"/>
    <col min="38" max="38" width="4.5703125" customWidth="1"/>
    <col min="39" max="39" width="115.7109375" customWidth="1"/>
    <col min="42" max="42" width="13.42578125" customWidth="1"/>
  </cols>
  <sheetData>
    <row r="1" spans="12:39" hidden="1"/>
    <row r="2" spans="12:39" hidden="1"/>
    <row r="3" spans="12:39" hidden="1"/>
    <row r="4" spans="12:39" ht="3" customHeight="1"/>
    <row r="5" spans="12:39" ht="26.1" customHeight="1">
      <c r="L5" s="1" t="s">
        <v>630</v>
      </c>
      <c r="M5" s="1"/>
      <c r="N5" s="1"/>
      <c r="O5" s="1"/>
      <c r="P5" s="1"/>
      <c r="Q5" s="1"/>
      <c r="R5" s="1"/>
      <c r="S5" s="1"/>
      <c r="T5" s="1"/>
      <c r="U5" s="1"/>
    </row>
    <row r="6" spans="12:39" ht="3" customHeight="1"/>
    <row r="7" spans="12:39" hidden="1">
      <c r="N7" s="1"/>
      <c r="O7" s="1"/>
      <c r="P7" s="1"/>
      <c r="Q7" s="1"/>
      <c r="R7" s="1"/>
      <c r="S7" s="1"/>
      <c r="T7" s="1"/>
      <c r="U7" s="1"/>
    </row>
    <row r="8" spans="12:39">
      <c r="M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" t="str">
        <f>IF(datePr_ch="",IF(datePr="","",datePr),datePr_ch)</f>
        <v>01.06.2020</v>
      </c>
      <c r="O8" s="1"/>
      <c r="P8" s="1"/>
      <c r="Q8" s="1"/>
      <c r="R8" s="1"/>
      <c r="S8" s="1"/>
      <c r="T8" s="1"/>
      <c r="U8" s="1"/>
    </row>
    <row r="9" spans="12:39">
      <c r="M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" t="str">
        <f>IF(numberPr_ch="",IF(numberPr="","",numberPr),numberPr_ch)</f>
        <v>1643</v>
      </c>
      <c r="O9" s="1"/>
      <c r="P9" s="1"/>
      <c r="Q9" s="1"/>
      <c r="R9" s="1"/>
      <c r="S9" s="1"/>
      <c r="T9" s="1"/>
      <c r="U9" s="1"/>
    </row>
    <row r="10" spans="12:39" hidden="1">
      <c r="N10" s="1"/>
      <c r="O10" s="1"/>
      <c r="P10" s="1"/>
      <c r="Q10" s="1"/>
      <c r="R10" s="1"/>
      <c r="S10" s="1"/>
      <c r="T10" s="1"/>
      <c r="U10" s="1"/>
    </row>
    <row r="11" spans="12:39" ht="9.75" hidden="1" customHeight="1">
      <c r="L11" s="1"/>
      <c r="M11" s="1"/>
      <c r="S11" s="1"/>
      <c r="T11" s="1"/>
      <c r="U11" s="1"/>
      <c r="V11" s="1"/>
      <c r="W11" s="1"/>
      <c r="X11" s="1"/>
      <c r="AD11" t="s">
        <v>394</v>
      </c>
      <c r="AE11" t="s">
        <v>395</v>
      </c>
      <c r="AF11" t="s">
        <v>394</v>
      </c>
      <c r="AG11" t="s">
        <v>395</v>
      </c>
    </row>
    <row r="12" spans="12:39" hidden="1">
      <c r="L12" s="1"/>
      <c r="M12" s="1"/>
      <c r="S12" s="1"/>
      <c r="T12" s="1"/>
      <c r="U12" s="1"/>
      <c r="V12" s="1"/>
      <c r="W12" s="1"/>
      <c r="X12" s="1"/>
      <c r="AK12" t="s">
        <v>357</v>
      </c>
    </row>
    <row r="13" spans="12:39">
      <c r="S13" s="1"/>
      <c r="T13" s="1"/>
      <c r="U13" s="1"/>
      <c r="V13" s="1"/>
      <c r="W13" s="1"/>
      <c r="X13" s="1"/>
      <c r="AD13" s="1"/>
      <c r="AE13" s="1"/>
      <c r="AF13" s="1"/>
      <c r="AG13" s="1"/>
      <c r="AH13" s="1"/>
      <c r="AI13" s="1"/>
      <c r="AJ13" s="1"/>
      <c r="AK13" s="1"/>
    </row>
    <row r="14" spans="12:39">
      <c r="L14" s="1" t="s">
        <v>430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 t="s">
        <v>431</v>
      </c>
    </row>
    <row r="15" spans="12:39" ht="14.25" customHeight="1">
      <c r="L15" s="1" t="s">
        <v>82</v>
      </c>
      <c r="M15" s="1" t="s">
        <v>452</v>
      </c>
      <c r="N15" s="1" t="s">
        <v>390</v>
      </c>
      <c r="O15" s="1"/>
      <c r="P15" s="1"/>
      <c r="Q15" s="1"/>
      <c r="R15" s="1" t="s">
        <v>367</v>
      </c>
      <c r="S15" s="1"/>
      <c r="T15" s="1"/>
      <c r="U15" s="1"/>
      <c r="V15" s="1" t="s">
        <v>391</v>
      </c>
      <c r="W15" s="1"/>
      <c r="X15" s="1"/>
      <c r="Y15" s="1"/>
      <c r="Z15" s="1" t="s">
        <v>370</v>
      </c>
      <c r="AA15" s="1"/>
      <c r="AB15" s="1"/>
      <c r="AC15" s="1"/>
      <c r="AD15" s="1" t="s">
        <v>439</v>
      </c>
      <c r="AE15" s="1"/>
      <c r="AF15" s="1"/>
      <c r="AG15" s="1"/>
      <c r="AH15" s="1"/>
      <c r="AI15" s="1"/>
      <c r="AJ15" s="1"/>
      <c r="AK15" s="1" t="s">
        <v>319</v>
      </c>
      <c r="AL15" s="1" t="s">
        <v>258</v>
      </c>
      <c r="AM15" s="1"/>
    </row>
    <row r="16" spans="12:39" ht="26.25" customHeight="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 t="s">
        <v>578</v>
      </c>
      <c r="AE16" s="1"/>
      <c r="AF16" s="1" t="s">
        <v>393</v>
      </c>
      <c r="AG16" s="1"/>
      <c r="AH16" s="1" t="s">
        <v>441</v>
      </c>
      <c r="AI16" s="1"/>
      <c r="AJ16" s="1"/>
      <c r="AK16" s="1"/>
      <c r="AL16" s="1"/>
      <c r="AM16" s="1"/>
    </row>
    <row r="17" spans="1:41" ht="14.2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t="s">
        <v>323</v>
      </c>
      <c r="AE17" t="s">
        <v>322</v>
      </c>
      <c r="AF17" t="s">
        <v>323</v>
      </c>
      <c r="AG17" t="s">
        <v>322</v>
      </c>
      <c r="AH17" t="s">
        <v>368</v>
      </c>
      <c r="AI17" s="1" t="s">
        <v>369</v>
      </c>
      <c r="AJ17" s="1"/>
      <c r="AK17" s="1"/>
      <c r="AL17" s="1"/>
      <c r="AM17" s="1"/>
    </row>
    <row r="18" spans="1:41" ht="12" customHeight="1">
      <c r="K18">
        <v>1</v>
      </c>
      <c r="L18" t="s">
        <v>83</v>
      </c>
      <c r="M18" t="s">
        <v>49</v>
      </c>
      <c r="N18" s="1">
        <f ca="1">OFFSET(N18,0,-1)+1</f>
        <v>3</v>
      </c>
      <c r="O18" s="1"/>
      <c r="P18" s="1"/>
      <c r="Q18" s="1"/>
      <c r="R18" s="1">
        <f ca="1">OFFSET(R18,0,-4)+1</f>
        <v>4</v>
      </c>
      <c r="S18" s="1"/>
      <c r="T18" s="1"/>
      <c r="U18" s="1"/>
      <c r="V18" s="1">
        <f ca="1">OFFSET(V18,0,-4)+1</f>
        <v>5</v>
      </c>
      <c r="W18" s="1"/>
      <c r="X18" s="1"/>
      <c r="Y18" s="1"/>
      <c r="AB18">
        <f ca="1">OFFSET(V18,0,0)+1</f>
        <v>6</v>
      </c>
      <c r="AC18">
        <f ca="1">AB18</f>
        <v>6</v>
      </c>
      <c r="AD18">
        <f ca="1">OFFSET(AD18,0,-1)+1</f>
        <v>7</v>
      </c>
      <c r="AE18">
        <f t="shared" ref="AE18:AJ18" ca="1" si="0">OFFSET(AE18,0,-1)+1</f>
        <v>8</v>
      </c>
      <c r="AF18">
        <f t="shared" ca="1" si="0"/>
        <v>9</v>
      </c>
      <c r="AG18">
        <f t="shared" ca="1" si="0"/>
        <v>10</v>
      </c>
      <c r="AH18">
        <f t="shared" ca="1" si="0"/>
        <v>11</v>
      </c>
      <c r="AI18">
        <f t="shared" ca="1" si="0"/>
        <v>12</v>
      </c>
      <c r="AJ18">
        <f t="shared" ca="1" si="0"/>
        <v>13</v>
      </c>
      <c r="AK18">
        <f ca="1">OFFSET(AK18,0,-1)+1</f>
        <v>14</v>
      </c>
      <c r="AM18">
        <v>15</v>
      </c>
    </row>
    <row r="19" spans="1:41">
      <c r="A19" s="1">
        <v>1</v>
      </c>
      <c r="L19">
        <f>mergeValue(A19)</f>
        <v>1</v>
      </c>
      <c r="M19" t="s">
        <v>21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t="s">
        <v>627</v>
      </c>
    </row>
    <row r="20" spans="1:41">
      <c r="A20" s="1"/>
      <c r="B20" s="1">
        <v>1</v>
      </c>
      <c r="L20" t="str">
        <f>mergeValue(A20) &amp;"."&amp; mergeValue(B20)</f>
        <v>1.1</v>
      </c>
      <c r="M20" t="s">
        <v>16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t="s">
        <v>449</v>
      </c>
    </row>
    <row r="21" spans="1:41">
      <c r="A21" s="1"/>
      <c r="B21" s="1"/>
      <c r="C21" s="1">
        <v>1</v>
      </c>
      <c r="L21" t="str">
        <f>mergeValue(A21) &amp;"."&amp; mergeValue(B21)&amp;"."&amp; mergeValue(C21)</f>
        <v>1.1.1</v>
      </c>
      <c r="M21" t="s">
        <v>560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t="s">
        <v>561</v>
      </c>
    </row>
    <row r="22" spans="1:41" ht="20.100000000000001" customHeight="1">
      <c r="A22" s="1"/>
      <c r="B22" s="1"/>
      <c r="C22" s="1"/>
      <c r="D22" s="1">
        <v>1</v>
      </c>
      <c r="I22" s="1"/>
      <c r="J22" s="1"/>
      <c r="K22" s="1"/>
      <c r="L22" s="1" t="str">
        <f>mergeValue(A22) &amp;"."&amp; mergeValue(B22)&amp;"."&amp; mergeValue(C22)&amp;"."&amp; mergeValue(D22)</f>
        <v>1.1.1.1</v>
      </c>
      <c r="M22" s="1"/>
      <c r="N22" s="1" t="s">
        <v>74</v>
      </c>
      <c r="O22" s="1"/>
      <c r="P22" s="1" t="s">
        <v>83</v>
      </c>
      <c r="Q22" s="1"/>
      <c r="R22" s="1" t="s">
        <v>75</v>
      </c>
      <c r="S22" s="1"/>
      <c r="T22" s="1">
        <v>1</v>
      </c>
      <c r="U22" s="1"/>
      <c r="V22" s="1" t="s">
        <v>75</v>
      </c>
      <c r="W22" s="1"/>
      <c r="X22" s="1">
        <v>1</v>
      </c>
      <c r="Y22" s="1"/>
      <c r="Z22" s="1" t="s">
        <v>75</v>
      </c>
      <c r="AB22">
        <v>1</v>
      </c>
      <c r="AI22" t="s">
        <v>74</v>
      </c>
      <c r="AK22" t="s">
        <v>75</v>
      </c>
      <c r="AM22" s="1" t="s">
        <v>631</v>
      </c>
      <c r="AN22" t="e">
        <f ca="1">strCheckDateOnDP(V22:AL22,List06_9_DP)</f>
        <v>#NAME?</v>
      </c>
      <c r="AO22" t="str">
        <f>IF(AND(COUNTIF(AP18:AP26,AP22)&gt;1,AP22&lt;&gt;""),"ErrUnique:HasDoubleConn","")</f>
        <v/>
      </c>
    </row>
    <row r="23" spans="1:41" ht="20.100000000000001" customHeight="1">
      <c r="A23" s="1"/>
      <c r="B23" s="1"/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G23" t="str">
        <f>AH22 &amp; "-" &amp; AJ22</f>
        <v>-</v>
      </c>
      <c r="AK23" t="s">
        <v>75</v>
      </c>
      <c r="AM23" s="1"/>
    </row>
    <row r="24" spans="1:41" ht="20.100000000000001" customHeight="1">
      <c r="A24" s="1"/>
      <c r="B24" s="1"/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M24" s="1"/>
    </row>
    <row r="25" spans="1:41" ht="20.100000000000001" customHeight="1">
      <c r="A25" s="1"/>
      <c r="B25" s="1"/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R25" s="1"/>
      <c r="AM25" s="1"/>
    </row>
    <row r="26" spans="1:41" ht="20.100000000000001" customHeight="1">
      <c r="A26" s="1"/>
      <c r="B26" s="1"/>
      <c r="C26" s="1"/>
      <c r="D26" s="1"/>
      <c r="I26" s="1"/>
      <c r="J26" s="1"/>
      <c r="K26" s="1"/>
      <c r="L26" s="1"/>
      <c r="M26" s="1"/>
      <c r="N26" s="1"/>
      <c r="Q26" t="s">
        <v>371</v>
      </c>
      <c r="AM26" s="1"/>
    </row>
    <row r="27" spans="1:41" ht="15" customHeight="1">
      <c r="A27" s="1"/>
      <c r="B27" s="1"/>
      <c r="C27" s="1"/>
      <c r="M27" t="s">
        <v>5</v>
      </c>
      <c r="AM27" s="1"/>
    </row>
    <row r="28" spans="1:41" ht="15" customHeight="1">
      <c r="A28" s="1"/>
      <c r="B28" s="1"/>
      <c r="M28" t="s">
        <v>365</v>
      </c>
    </row>
    <row r="29" spans="1:41" ht="15" customHeight="1">
      <c r="A29" s="1"/>
      <c r="M29" t="s">
        <v>19</v>
      </c>
    </row>
    <row r="30" spans="1:41" ht="15" customHeight="1">
      <c r="M30" t="s">
        <v>291</v>
      </c>
    </row>
    <row r="31" spans="1:41" ht="3" customHeight="1"/>
    <row r="32" spans="1:41" ht="14.25" customHeight="1">
      <c r="L32">
        <v>1</v>
      </c>
      <c r="M32" t="s">
        <v>701</v>
      </c>
    </row>
    <row r="33" ht="14.25" customHeight="1"/>
  </sheetData>
  <sheetProtection password="FA9C" sheet="1" objects="1" scenarios="1" formatColumns="0" formatRows="0"/>
  <dataConsolidate leftLabels="1"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194</v>
      </c>
    </row>
    <row r="2" spans="1:10">
      <c r="F2" s="1" t="s">
        <v>460</v>
      </c>
      <c r="G2" s="1"/>
      <c r="H2" s="1"/>
    </row>
    <row r="3" spans="1:10" ht="3" customHeight="1"/>
    <row r="4" spans="1:10">
      <c r="F4" s="1" t="s">
        <v>430</v>
      </c>
      <c r="G4" s="1"/>
      <c r="H4" s="1"/>
      <c r="I4" s="1" t="s">
        <v>431</v>
      </c>
    </row>
    <row r="5" spans="1:10" ht="11.25" customHeight="1">
      <c r="F5" t="s">
        <v>82</v>
      </c>
      <c r="G5" t="s">
        <v>433</v>
      </c>
      <c r="H5" t="s">
        <v>424</v>
      </c>
      <c r="I5" s="1"/>
    </row>
    <row r="6" spans="1:10" ht="12" customHeight="1">
      <c r="F6" t="s">
        <v>83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461</v>
      </c>
      <c r="H7" t="str">
        <f>IF(dateCh="","",dateCh)</f>
        <v>15.06.2020</v>
      </c>
      <c r="I7" t="s">
        <v>462</v>
      </c>
    </row>
    <row r="8" spans="1:10">
      <c r="A8" s="1">
        <v>1</v>
      </c>
      <c r="F8" t="str">
        <f>"2." &amp;mergeValue(A8)</f>
        <v>2.1</v>
      </c>
      <c r="G8" t="s">
        <v>463</v>
      </c>
      <c r="I8" t="s">
        <v>551</v>
      </c>
    </row>
    <row r="9" spans="1:10">
      <c r="A9" s="1"/>
      <c r="F9" t="str">
        <f>"3." &amp;mergeValue(A9)</f>
        <v>3.1</v>
      </c>
      <c r="G9" t="s">
        <v>464</v>
      </c>
      <c r="I9" t="s">
        <v>549</v>
      </c>
    </row>
    <row r="10" spans="1:10">
      <c r="A10" s="1"/>
      <c r="F10" t="str">
        <f>"4."&amp;mergeValue(A10)</f>
        <v>4.1</v>
      </c>
      <c r="G10" t="s">
        <v>465</v>
      </c>
      <c r="H10" t="s">
        <v>434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553</v>
      </c>
      <c r="H11" t="str">
        <f>IF(region_name="","",region_name)</f>
        <v>Ставропольский край</v>
      </c>
      <c r="I11" t="s">
        <v>468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466</v>
      </c>
      <c r="I12" t="s">
        <v>469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467</v>
      </c>
      <c r="I13" s="1" t="s">
        <v>552</v>
      </c>
    </row>
    <row r="14" spans="1:10">
      <c r="A14" s="1"/>
      <c r="B14" s="1"/>
      <c r="C14" s="1"/>
      <c r="G14" t="s">
        <v>4</v>
      </c>
      <c r="I14" s="1"/>
    </row>
    <row r="15" spans="1:10">
      <c r="A15" s="1"/>
      <c r="B15" s="1"/>
      <c r="G15" t="s">
        <v>407</v>
      </c>
    </row>
    <row r="16" spans="1:10">
      <c r="A16" s="1"/>
      <c r="G16" t="s">
        <v>473</v>
      </c>
    </row>
    <row r="17" spans="7:8">
      <c r="G17" t="s">
        <v>472</v>
      </c>
    </row>
    <row r="18" spans="7:8" ht="3" customHeight="1"/>
    <row r="19" spans="7:8" ht="15" customHeight="1">
      <c r="G19" s="1" t="s">
        <v>554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AN33"/>
  <sheetViews>
    <sheetView showGridLines="0" topLeftCell="K4" workbookViewId="0"/>
  </sheetViews>
  <sheetFormatPr defaultColWidth="10.5703125" defaultRowHeight="15"/>
  <cols>
    <col min="1" max="6" width="10.5703125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4" width="3.7109375" customWidth="1"/>
    <col min="15" max="15" width="4.140625" customWidth="1"/>
    <col min="16" max="16" width="18.140625" customWidth="1"/>
    <col min="17" max="19" width="3.7109375" customWidth="1"/>
    <col min="20" max="20" width="12.85546875" customWidth="1"/>
    <col min="21" max="23" width="3.7109375" customWidth="1"/>
    <col min="24" max="24" width="12.85546875" customWidth="1"/>
    <col min="25" max="27" width="3.7109375" customWidth="1"/>
    <col min="28" max="28" width="12.85546875" customWidth="1"/>
    <col min="29" max="32" width="21.42578125" customWidth="1"/>
    <col min="33" max="33" width="11.7109375" customWidth="1"/>
    <col min="34" max="34" width="3.7109375" customWidth="1"/>
    <col min="35" max="35" width="11.7109375" customWidth="1"/>
    <col min="36" max="36" width="8.5703125" hidden="1" customWidth="1"/>
    <col min="37" max="37" width="4.5703125" customWidth="1"/>
    <col min="38" max="38" width="115.7109375" customWidth="1"/>
    <col min="41" max="41" width="13.42578125" customWidth="1"/>
  </cols>
  <sheetData>
    <row r="1" spans="12:38" hidden="1"/>
    <row r="2" spans="12:38" hidden="1"/>
    <row r="3" spans="12:38" hidden="1"/>
    <row r="4" spans="12:38" ht="3" customHeight="1"/>
    <row r="5" spans="12:38" ht="26.1" customHeight="1">
      <c r="L5" s="1" t="s">
        <v>630</v>
      </c>
      <c r="M5" s="1"/>
      <c r="N5" s="1"/>
      <c r="O5" s="1"/>
      <c r="P5" s="1"/>
      <c r="Q5" s="1"/>
      <c r="R5" s="1"/>
      <c r="S5" s="1"/>
      <c r="T5" s="1"/>
      <c r="U5" s="1"/>
    </row>
    <row r="6" spans="12:38" ht="3" customHeight="1"/>
    <row r="7" spans="12:38" hidden="1">
      <c r="N7" s="1"/>
      <c r="O7" s="1"/>
      <c r="P7" s="1"/>
      <c r="Q7" s="1"/>
      <c r="R7" s="1"/>
      <c r="S7" s="1"/>
      <c r="T7" s="1"/>
    </row>
    <row r="8" spans="12:38">
      <c r="M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" t="str">
        <f>IF(datePr_ch="",IF(datePr="","",datePr),datePr_ch)</f>
        <v>01.06.2020</v>
      </c>
      <c r="O8" s="1"/>
      <c r="P8" s="1"/>
      <c r="Q8" s="1"/>
      <c r="R8" s="1"/>
      <c r="S8" s="1"/>
      <c r="T8" s="1"/>
    </row>
    <row r="9" spans="12:38">
      <c r="M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" t="str">
        <f>IF(numberPr_ch="",IF(numberPr="","",numberPr),numberPr_ch)</f>
        <v>1643</v>
      </c>
      <c r="O9" s="1"/>
      <c r="P9" s="1"/>
      <c r="Q9" s="1"/>
      <c r="R9" s="1"/>
      <c r="S9" s="1"/>
      <c r="T9" s="1"/>
    </row>
    <row r="10" spans="12:38" hidden="1">
      <c r="N10" s="1"/>
      <c r="O10" s="1"/>
      <c r="P10" s="1"/>
      <c r="Q10" s="1"/>
      <c r="R10" s="1"/>
      <c r="S10" s="1"/>
      <c r="T10" s="1"/>
    </row>
    <row r="11" spans="12:38" hidden="1">
      <c r="L11" s="1"/>
      <c r="M11" s="1"/>
      <c r="R11" s="1"/>
      <c r="S11" s="1"/>
      <c r="T11" s="1"/>
      <c r="U11" s="1"/>
      <c r="V11" s="1"/>
      <c r="W11" s="1"/>
      <c r="AC11" t="s">
        <v>394</v>
      </c>
      <c r="AD11" t="s">
        <v>395</v>
      </c>
      <c r="AE11" t="s">
        <v>394</v>
      </c>
      <c r="AF11" t="s">
        <v>395</v>
      </c>
    </row>
    <row r="12" spans="12:38" hidden="1">
      <c r="L12" s="1"/>
      <c r="M12" s="1"/>
      <c r="R12" s="1"/>
      <c r="S12" s="1"/>
      <c r="T12" s="1"/>
      <c r="U12" s="1"/>
      <c r="V12" s="1"/>
      <c r="W12" s="1"/>
      <c r="AJ12" t="s">
        <v>357</v>
      </c>
    </row>
    <row r="13" spans="12:38">
      <c r="R13" s="1"/>
      <c r="S13" s="1"/>
      <c r="T13" s="1"/>
      <c r="U13" s="1"/>
      <c r="V13" s="1"/>
      <c r="W13" s="1"/>
      <c r="AC13" s="1"/>
      <c r="AD13" s="1"/>
      <c r="AE13" s="1"/>
      <c r="AF13" s="1"/>
      <c r="AG13" s="1"/>
      <c r="AH13" s="1"/>
      <c r="AI13" s="1"/>
      <c r="AJ13" s="1"/>
    </row>
    <row r="14" spans="12:38" ht="14.25" customHeight="1">
      <c r="L14" s="1" t="s">
        <v>430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431</v>
      </c>
    </row>
    <row r="15" spans="12:38" ht="14.25" customHeight="1">
      <c r="L15" s="1" t="s">
        <v>82</v>
      </c>
      <c r="M15" s="1" t="s">
        <v>452</v>
      </c>
      <c r="N15" s="1" t="s">
        <v>390</v>
      </c>
      <c r="O15" s="1"/>
      <c r="P15" s="1"/>
      <c r="Q15" s="1" t="s">
        <v>367</v>
      </c>
      <c r="R15" s="1"/>
      <c r="S15" s="1"/>
      <c r="T15" s="1"/>
      <c r="U15" s="1" t="s">
        <v>391</v>
      </c>
      <c r="V15" s="1"/>
      <c r="W15" s="1"/>
      <c r="X15" s="1"/>
      <c r="Y15" s="1" t="s">
        <v>370</v>
      </c>
      <c r="Z15" s="1"/>
      <c r="AA15" s="1"/>
      <c r="AB15" s="1"/>
      <c r="AC15" s="1" t="s">
        <v>439</v>
      </c>
      <c r="AD15" s="1"/>
      <c r="AE15" s="1"/>
      <c r="AF15" s="1"/>
      <c r="AG15" s="1"/>
      <c r="AH15" s="1"/>
      <c r="AI15" s="1"/>
      <c r="AJ15" s="1" t="s">
        <v>319</v>
      </c>
      <c r="AK15" s="1" t="s">
        <v>258</v>
      </c>
      <c r="AL15" s="1"/>
    </row>
    <row r="16" spans="12:38" ht="27.95" customHeight="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 t="s">
        <v>392</v>
      </c>
      <c r="AD16" s="1"/>
      <c r="AE16" s="1" t="s">
        <v>393</v>
      </c>
      <c r="AF16" s="1"/>
      <c r="AG16" s="1" t="s">
        <v>441</v>
      </c>
      <c r="AH16" s="1"/>
      <c r="AI16" s="1"/>
      <c r="AJ16" s="1"/>
      <c r="AK16" s="1"/>
      <c r="AL16" s="1"/>
    </row>
    <row r="17" spans="1:40" ht="14.2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t="s">
        <v>323</v>
      </c>
      <c r="AD17" t="s">
        <v>322</v>
      </c>
      <c r="AE17" t="s">
        <v>323</v>
      </c>
      <c r="AF17" t="s">
        <v>322</v>
      </c>
      <c r="AG17" t="s">
        <v>368</v>
      </c>
      <c r="AH17" s="1" t="s">
        <v>369</v>
      </c>
      <c r="AI17" s="1"/>
      <c r="AJ17" s="1"/>
      <c r="AK17" s="1"/>
      <c r="AL17" s="1"/>
    </row>
    <row r="18" spans="1:40" ht="12" customHeight="1">
      <c r="K18">
        <v>1</v>
      </c>
      <c r="L18" t="s">
        <v>83</v>
      </c>
      <c r="M18" t="s">
        <v>49</v>
      </c>
      <c r="N18" s="1">
        <f ca="1">OFFSET(N18,0,-1)+1</f>
        <v>3</v>
      </c>
      <c r="O18" s="1"/>
      <c r="P18" s="1"/>
      <c r="Q18" s="1">
        <f ca="1">OFFSET(Q18,0,-3)+1</f>
        <v>4</v>
      </c>
      <c r="R18" s="1"/>
      <c r="S18" s="1"/>
      <c r="T18" s="1"/>
      <c r="U18" s="1">
        <f ca="1">OFFSET(U18,0,-4)+1</f>
        <v>5</v>
      </c>
      <c r="V18" s="1"/>
      <c r="W18" s="1"/>
      <c r="X18" s="1"/>
      <c r="AA18">
        <f ca="1">OFFSET(U18,0,0)+1</f>
        <v>6</v>
      </c>
      <c r="AB18">
        <f ca="1">AA18</f>
        <v>6</v>
      </c>
      <c r="AC18">
        <f t="shared" ref="AC18:AJ18" ca="1" si="0">OFFSET(AC18,0,-1)+1</f>
        <v>7</v>
      </c>
      <c r="AD18">
        <f t="shared" ca="1" si="0"/>
        <v>8</v>
      </c>
      <c r="AE18">
        <f t="shared" ca="1" si="0"/>
        <v>9</v>
      </c>
      <c r="AF18">
        <f t="shared" ca="1" si="0"/>
        <v>10</v>
      </c>
      <c r="AG18">
        <f t="shared" ca="1" si="0"/>
        <v>11</v>
      </c>
      <c r="AH18">
        <f t="shared" ca="1" si="0"/>
        <v>12</v>
      </c>
      <c r="AI18">
        <f t="shared" ca="1" si="0"/>
        <v>13</v>
      </c>
      <c r="AJ18">
        <f t="shared" ca="1" si="0"/>
        <v>14</v>
      </c>
      <c r="AL18">
        <v>15</v>
      </c>
    </row>
    <row r="19" spans="1:40">
      <c r="A19" s="1">
        <v>1</v>
      </c>
      <c r="L19">
        <f>mergeValue(A19)</f>
        <v>1</v>
      </c>
      <c r="M19" t="s">
        <v>21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t="s">
        <v>627</v>
      </c>
    </row>
    <row r="20" spans="1:40">
      <c r="A20" s="1"/>
      <c r="B20" s="1">
        <v>1</v>
      </c>
      <c r="L20" t="str">
        <f>mergeValue(A20) &amp;"."&amp; mergeValue(B20)</f>
        <v>1.1</v>
      </c>
      <c r="M20" t="s">
        <v>16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t="s">
        <v>449</v>
      </c>
    </row>
    <row r="21" spans="1:40">
      <c r="A21" s="1"/>
      <c r="B21" s="1"/>
      <c r="C21" s="1">
        <v>1</v>
      </c>
      <c r="L21" t="str">
        <f>mergeValue(A21) &amp;"."&amp; mergeValue(B21)&amp;"."&amp; mergeValue(C21)</f>
        <v>1.1.1</v>
      </c>
      <c r="M21" t="s">
        <v>560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t="s">
        <v>561</v>
      </c>
    </row>
    <row r="22" spans="1:40" ht="20.100000000000001" customHeight="1">
      <c r="A22" s="1"/>
      <c r="B22" s="1"/>
      <c r="C22" s="1"/>
      <c r="D22" s="1">
        <v>1</v>
      </c>
      <c r="I22" s="1"/>
      <c r="J22" s="1"/>
      <c r="K22" s="1"/>
      <c r="L22" s="1" t="str">
        <f>mergeValue(A22) &amp;"."&amp; mergeValue(B22)&amp;"."&amp; mergeValue(C22)&amp;"."&amp; mergeValue(D22)</f>
        <v>1.1.1.1</v>
      </c>
      <c r="M22" s="1"/>
      <c r="N22" s="1"/>
      <c r="O22" s="1" t="s">
        <v>83</v>
      </c>
      <c r="P22" s="1"/>
      <c r="Q22" s="1" t="s">
        <v>75</v>
      </c>
      <c r="R22" s="1"/>
      <c r="S22" s="1">
        <v>1</v>
      </c>
      <c r="T22" s="1"/>
      <c r="U22" s="1" t="s">
        <v>75</v>
      </c>
      <c r="V22" s="1"/>
      <c r="W22" s="1" t="s">
        <v>83</v>
      </c>
      <c r="X22" s="1"/>
      <c r="Y22" s="1" t="s">
        <v>75</v>
      </c>
      <c r="AA22">
        <v>1</v>
      </c>
      <c r="AH22" t="s">
        <v>74</v>
      </c>
      <c r="AJ22" t="s">
        <v>75</v>
      </c>
      <c r="AL22" s="1" t="s">
        <v>631</v>
      </c>
      <c r="AM22" t="e">
        <f ca="1">strCheckDateOnDP(AC22:AK22,List06_10_DP)</f>
        <v>#NAME?</v>
      </c>
      <c r="AN22" t="str">
        <f>IF(AND(COUNTIF(AO18:AO26,AO22)&gt;1,AO22&lt;&gt;""),"ErrUnique:HasDoubleConn","")</f>
        <v/>
      </c>
    </row>
    <row r="23" spans="1:40" ht="20.100000000000001" customHeight="1">
      <c r="A23" s="1"/>
      <c r="B23" s="1"/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F23" t="str">
        <f>AG22 &amp; "-" &amp; AI22</f>
        <v>-</v>
      </c>
      <c r="AJ23" t="s">
        <v>75</v>
      </c>
      <c r="AL23" s="1"/>
    </row>
    <row r="24" spans="1:40" ht="20.100000000000001" customHeight="1">
      <c r="A24" s="1"/>
      <c r="B24" s="1"/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AL24" s="1"/>
    </row>
    <row r="25" spans="1:40" ht="20.100000000000001" customHeight="1">
      <c r="A25" s="1"/>
      <c r="B25" s="1"/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AL25" s="1"/>
    </row>
    <row r="26" spans="1:40" ht="20.100000000000001" customHeight="1">
      <c r="A26" s="1"/>
      <c r="B26" s="1"/>
      <c r="C26" s="1"/>
      <c r="D26" s="1"/>
      <c r="I26" s="1"/>
      <c r="J26" s="1"/>
      <c r="K26" s="1"/>
      <c r="L26" s="1"/>
      <c r="M26" s="1"/>
      <c r="P26" t="s">
        <v>371</v>
      </c>
      <c r="AL26" s="1"/>
    </row>
    <row r="27" spans="1:40" ht="15" customHeight="1">
      <c r="A27" s="1"/>
      <c r="B27" s="1"/>
      <c r="C27" s="1"/>
      <c r="M27" t="s">
        <v>5</v>
      </c>
      <c r="AL27" s="1"/>
    </row>
    <row r="28" spans="1:40" ht="15" customHeight="1">
      <c r="A28" s="1"/>
      <c r="B28" s="1"/>
      <c r="M28" t="s">
        <v>365</v>
      </c>
    </row>
    <row r="29" spans="1:40" ht="15" customHeight="1">
      <c r="A29" s="1"/>
      <c r="M29" t="s">
        <v>19</v>
      </c>
    </row>
    <row r="30" spans="1:40" ht="15" customHeight="1">
      <c r="M30" t="s">
        <v>291</v>
      </c>
    </row>
    <row r="31" spans="1:40" ht="3" customHeight="1"/>
    <row r="32" spans="1:40" ht="14.25" customHeight="1">
      <c r="L32">
        <v>1</v>
      </c>
      <c r="M32" t="s">
        <v>701</v>
      </c>
    </row>
    <row r="33" ht="14.25" customHeight="1"/>
  </sheetData>
  <sheetProtection password="FA9C" sheet="1" objects="1" scenarios="1" formatColumns="0" formatRows="0"/>
  <dataConsolidate leftLabels="1"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Prov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M15"/>
  <sheetViews>
    <sheetView showGridLines="0" topLeftCell="C4" workbookViewId="0"/>
  </sheetViews>
  <sheetFormatPr defaultRowHeight="15"/>
  <cols>
    <col min="1" max="2" width="9.140625" hidden="1" customWidth="1"/>
    <col min="3" max="3" width="3.7109375" customWidth="1"/>
    <col min="4" max="4" width="7" bestFit="1" customWidth="1"/>
    <col min="5" max="5" width="11.28515625" customWidth="1"/>
    <col min="6" max="6" width="41" customWidth="1"/>
    <col min="7" max="7" width="18" customWidth="1"/>
    <col min="8" max="8" width="13.140625" customWidth="1"/>
    <col min="9" max="9" width="11.42578125" customWidth="1"/>
    <col min="10" max="10" width="42.140625" customWidth="1"/>
    <col min="11" max="11" width="115.7109375" customWidth="1"/>
    <col min="12" max="12" width="3.7109375" customWidth="1"/>
  </cols>
  <sheetData>
    <row r="1" spans="1:13" hidden="1"/>
    <row r="2" spans="1:13" hidden="1"/>
    <row r="3" spans="1:13" hidden="1"/>
    <row r="4" spans="1:13" ht="3" customHeight="1"/>
    <row r="5" spans="1:13">
      <c r="D5" s="1" t="s">
        <v>453</v>
      </c>
      <c r="E5" s="1"/>
      <c r="F5" s="1"/>
      <c r="G5" s="1"/>
      <c r="H5" s="1"/>
      <c r="I5" s="1"/>
      <c r="J5" s="1"/>
    </row>
    <row r="6" spans="1:13" ht="3" hidden="1" customHeight="1"/>
    <row r="7" spans="1:13" ht="3" customHeight="1"/>
    <row r="8" spans="1:13">
      <c r="D8" s="1" t="s">
        <v>430</v>
      </c>
      <c r="E8" s="1"/>
      <c r="F8" s="1"/>
      <c r="G8" s="1"/>
      <c r="H8" s="1"/>
      <c r="I8" s="1"/>
      <c r="J8" s="1"/>
      <c r="K8" s="1" t="s">
        <v>431</v>
      </c>
    </row>
    <row r="9" spans="1:13">
      <c r="D9" s="1" t="s">
        <v>82</v>
      </c>
      <c r="E9" s="1" t="s">
        <v>455</v>
      </c>
      <c r="F9" s="1"/>
      <c r="G9" s="1" t="s">
        <v>456</v>
      </c>
      <c r="H9" s="1"/>
      <c r="I9" s="1"/>
      <c r="J9" s="1"/>
      <c r="K9" s="1"/>
    </row>
    <row r="10" spans="1:13">
      <c r="D10" s="1"/>
      <c r="E10" t="s">
        <v>457</v>
      </c>
      <c r="F10" t="s">
        <v>404</v>
      </c>
      <c r="G10" t="s">
        <v>404</v>
      </c>
      <c r="H10" t="s">
        <v>457</v>
      </c>
      <c r="I10" t="s">
        <v>458</v>
      </c>
      <c r="J10" t="s">
        <v>432</v>
      </c>
      <c r="K10" s="1"/>
    </row>
    <row r="11" spans="1:13" ht="12" customHeight="1">
      <c r="D11" t="s">
        <v>83</v>
      </c>
      <c r="E11" t="s">
        <v>49</v>
      </c>
      <c r="F11" t="s">
        <v>50</v>
      </c>
      <c r="G11" t="s">
        <v>51</v>
      </c>
      <c r="H11" t="s">
        <v>63</v>
      </c>
      <c r="I11" t="s">
        <v>64</v>
      </c>
      <c r="J11" t="s">
        <v>169</v>
      </c>
      <c r="K11" t="s">
        <v>170</v>
      </c>
    </row>
    <row r="12" spans="1:13" ht="57" customHeight="1">
      <c r="A12" t="s">
        <v>50</v>
      </c>
      <c r="B12" t="s">
        <v>236</v>
      </c>
      <c r="D12" t="s">
        <v>83</v>
      </c>
      <c r="K12" s="1" t="s">
        <v>459</v>
      </c>
      <c r="M12" t="str">
        <f>IF(ISERROR(INDEX(kind_of_nameforms,MATCH(E12,kind_of_forms,0),1)),"",INDEX(kind_of_nameforms,MATCH(E12,kind_of_forms,0),1))</f>
        <v/>
      </c>
    </row>
    <row r="13" spans="1:13" ht="15" customHeight="1">
      <c r="E13" t="s">
        <v>5</v>
      </c>
      <c r="K13" s="1"/>
    </row>
    <row r="14" spans="1:13" ht="3" customHeight="1"/>
    <row r="15" spans="1:13" ht="27.75" customHeight="1">
      <c r="E15" s="1" t="s">
        <v>555</v>
      </c>
      <c r="F15" s="1"/>
      <c r="G15" s="1"/>
      <c r="H15" s="1"/>
      <c r="I15" s="1"/>
      <c r="J15" s="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0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E15"/>
  <sheetViews>
    <sheetView showGridLines="0" topLeftCell="C6" workbookViewId="0"/>
  </sheetViews>
  <sheetFormatPr defaultRowHeight="15"/>
  <cols>
    <col min="1" max="2" width="9.140625" hidden="1" customWidth="1"/>
    <col min="3" max="3" width="3.7109375" bestFit="1" customWidth="1"/>
    <col min="4" max="4" width="6.28515625" bestFit="1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6" spans="4:5" ht="3" customHeight="1"/>
    <row r="7" spans="4:5">
      <c r="D7" s="1" t="s">
        <v>296</v>
      </c>
      <c r="E7" s="1"/>
    </row>
    <row r="8" spans="4:5" ht="3" customHeight="1"/>
    <row r="9" spans="4:5" ht="15.95" customHeight="1">
      <c r="D9" t="s">
        <v>82</v>
      </c>
      <c r="E9" t="s">
        <v>295</v>
      </c>
    </row>
    <row r="10" spans="4:5" ht="12" customHeight="1">
      <c r="D10" t="s">
        <v>83</v>
      </c>
      <c r="E10" t="s">
        <v>49</v>
      </c>
    </row>
    <row r="11" spans="4:5" ht="11.25" hidden="1" customHeight="1">
      <c r="D11">
        <v>0</v>
      </c>
    </row>
    <row r="12" spans="4:5" ht="15" customHeight="1">
      <c r="D12">
        <v>1</v>
      </c>
    </row>
    <row r="13" spans="4:5" ht="12" customHeight="1">
      <c r="E13" t="s">
        <v>167</v>
      </c>
    </row>
    <row r="14" spans="4:5" ht="3" customHeight="1"/>
    <row r="15" spans="4:5" ht="22.5" customHeight="1">
      <c r="D15" s="1" t="s">
        <v>297</v>
      </c>
      <c r="E15" s="1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E12"/>
  <sheetViews>
    <sheetView showGridLines="0" topLeftCell="C6" workbookViewId="0"/>
  </sheetViews>
  <sheetFormatPr defaultRowHeight="15"/>
  <cols>
    <col min="1" max="2" width="9.140625" hidden="1" customWidth="1"/>
    <col min="3" max="3" width="3.7109375" customWidth="1"/>
    <col min="4" max="4" width="6.28515625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6" spans="4:5" ht="3" customHeight="1"/>
    <row r="7" spans="4:5">
      <c r="D7" s="1" t="s">
        <v>55</v>
      </c>
      <c r="E7" s="1"/>
    </row>
    <row r="8" spans="4:5" ht="3" customHeight="1"/>
    <row r="9" spans="4:5" ht="15.95" customHeight="1">
      <c r="D9" t="s">
        <v>82</v>
      </c>
      <c r="E9" t="s">
        <v>166</v>
      </c>
    </row>
    <row r="10" spans="4:5" ht="12" customHeight="1">
      <c r="D10" t="s">
        <v>83</v>
      </c>
      <c r="E10" t="s">
        <v>49</v>
      </c>
    </row>
    <row r="11" spans="4:5" ht="15" hidden="1" customHeight="1">
      <c r="D11">
        <v>0</v>
      </c>
    </row>
    <row r="12" spans="4:5">
      <c r="E12" t="s">
        <v>167</v>
      </c>
    </row>
  </sheetData>
  <sheetProtection password="FA9C" sheet="1" objects="1" scenarios="1" formatColumns="0" formatRows="0"/>
  <mergeCells count="1">
    <mergeCell ref="D7:E7"/>
  </mergeCells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workbookViewId="0">
      <selection activeCell="B12" sqref="B12"/>
    </sheetView>
  </sheetViews>
  <sheetFormatPr defaultRowHeight="15"/>
  <cols>
    <col min="1" max="1" width="1.7109375" customWidth="1"/>
    <col min="2" max="2" width="34.5703125" customWidth="1"/>
    <col min="3" max="3" width="85.5703125" customWidth="1"/>
    <col min="4" max="4" width="17.7109375" customWidth="1"/>
  </cols>
  <sheetData>
    <row r="1" spans="2:4" ht="3" customHeight="1"/>
    <row r="2" spans="2:4">
      <c r="B2" s="1" t="s">
        <v>56</v>
      </c>
      <c r="C2" s="1"/>
      <c r="D2" s="1"/>
    </row>
    <row r="3" spans="2:4" ht="3" customHeight="1"/>
    <row r="4" spans="2:4" ht="21.75" customHeight="1" thickBot="1">
      <c r="B4" t="s">
        <v>1</v>
      </c>
      <c r="C4" t="s">
        <v>81</v>
      </c>
      <c r="D4" t="s">
        <v>67</v>
      </c>
    </row>
    <row r="5" spans="2:4" ht="15.75" thickTop="1"/>
  </sheetData>
  <sheetProtection sheet="1" objects="1" scenarios="1" formatColumns="0" formatRows="0" autoFilter="0"/>
  <autoFilter ref="B4:D4"/>
  <mergeCells count="1">
    <mergeCell ref="B2:D2"/>
  </mergeCells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AO326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8" ht="17.100000000000001" customHeight="1">
      <c r="A2" t="s">
        <v>165</v>
      </c>
    </row>
    <row r="7" spans="1:18" ht="17.100000000000001" customHeight="1">
      <c r="A7" t="s">
        <v>0</v>
      </c>
    </row>
    <row r="9" spans="1:18" ht="17.100000000000001" customHeight="1">
      <c r="D9" s="1">
        <v>1</v>
      </c>
      <c r="E9" s="1"/>
      <c r="F9" s="1"/>
      <c r="G9" s="1" t="s">
        <v>75</v>
      </c>
      <c r="H9" s="1"/>
      <c r="I9" s="1">
        <v>1</v>
      </c>
      <c r="J9" s="1"/>
      <c r="K9" s="1" t="s">
        <v>75</v>
      </c>
      <c r="L9" s="1"/>
      <c r="M9" s="1" t="s">
        <v>83</v>
      </c>
      <c r="N9" s="1"/>
      <c r="O9" s="1" t="s">
        <v>75</v>
      </c>
      <c r="Q9" t="s">
        <v>83</v>
      </c>
    </row>
    <row r="10" spans="1:18" ht="17.100000000000001" customHeight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t="s">
        <v>579</v>
      </c>
    </row>
    <row r="11" spans="1:18" ht="17.100000000000001" customHeight="1">
      <c r="D11" s="1"/>
      <c r="E11" s="1"/>
      <c r="F11" s="1"/>
      <c r="G11" s="1"/>
      <c r="H11" s="1"/>
      <c r="I11" s="1"/>
      <c r="J11" s="1"/>
      <c r="K11" s="1"/>
      <c r="N11" t="s">
        <v>416</v>
      </c>
    </row>
    <row r="12" spans="1:18" ht="17.25" customHeight="1">
      <c r="D12" s="1"/>
      <c r="E12" s="1"/>
      <c r="F12" s="1"/>
      <c r="G12" s="1"/>
    </row>
    <row r="14" spans="1:18" ht="16.5" customHeight="1">
      <c r="D14" s="1"/>
      <c r="E14" s="1"/>
      <c r="F14" s="1"/>
      <c r="G14" s="1"/>
      <c r="H14" s="1"/>
      <c r="I14" s="1">
        <v>1</v>
      </c>
      <c r="J14" s="1"/>
      <c r="K14" s="1" t="s">
        <v>75</v>
      </c>
      <c r="L14" s="1"/>
      <c r="M14" s="1" t="s">
        <v>83</v>
      </c>
      <c r="N14" s="1"/>
      <c r="O14" s="1" t="s">
        <v>75</v>
      </c>
      <c r="Q14" t="s">
        <v>83</v>
      </c>
    </row>
    <row r="15" spans="1:18" ht="17.100000000000001" customHeight="1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R15" t="s">
        <v>579</v>
      </c>
    </row>
    <row r="16" spans="1:18" ht="17.100000000000001" customHeight="1">
      <c r="D16" s="1"/>
      <c r="E16" s="1"/>
      <c r="F16" s="1"/>
      <c r="G16" s="1"/>
      <c r="H16" s="1"/>
      <c r="I16" s="1"/>
      <c r="J16" s="1"/>
      <c r="K16" s="1"/>
      <c r="N16" t="s">
        <v>416</v>
      </c>
    </row>
    <row r="17" spans="1:23" ht="17.100000000000001" customHeight="1">
      <c r="D17" s="1"/>
      <c r="E17" s="1"/>
      <c r="F17" s="1"/>
      <c r="G17" s="1"/>
    </row>
    <row r="19" spans="1:23" ht="17.100000000000001" hidden="1" customHeight="1">
      <c r="A19" t="s">
        <v>15</v>
      </c>
      <c r="C19" t="s">
        <v>83</v>
      </c>
    </row>
    <row r="20" spans="1:23" ht="17.100000000000001" hidden="1" customHeight="1"/>
    <row r="21" spans="1:23" ht="17.100000000000001" hidden="1" customHeight="1"/>
    <row r="22" spans="1:23" ht="17.100000000000001" hidden="1" customHeight="1"/>
    <row r="23" spans="1:23" ht="17.100000000000001" hidden="1" customHeight="1"/>
    <row r="24" spans="1:23" ht="17.100000000000001" hidden="1" customHeight="1"/>
    <row r="25" spans="1:23" ht="17.100000000000001" hidden="1" customHeight="1">
      <c r="O25" s="1" t="s">
        <v>280</v>
      </c>
      <c r="P25" s="1"/>
      <c r="Q25" s="1"/>
      <c r="R25" s="1" t="s">
        <v>253</v>
      </c>
      <c r="S25" s="1"/>
      <c r="T25" s="1"/>
      <c r="U25" s="1" t="s">
        <v>319</v>
      </c>
      <c r="W25" s="1"/>
    </row>
    <row r="26" spans="1:23" ht="17.100000000000001" hidden="1" customHeight="1">
      <c r="O26" s="1" t="s">
        <v>696</v>
      </c>
      <c r="P26" s="1" t="s">
        <v>254</v>
      </c>
      <c r="Q26" s="1"/>
      <c r="R26" s="1"/>
      <c r="S26" s="1"/>
      <c r="T26" s="1"/>
      <c r="U26" s="1"/>
      <c r="W26" s="1"/>
    </row>
    <row r="27" spans="1:23" ht="37.5" hidden="1" customHeight="1">
      <c r="O27" s="1"/>
      <c r="P27" t="s">
        <v>697</v>
      </c>
      <c r="Q27" t="s">
        <v>6</v>
      </c>
      <c r="R27" t="s">
        <v>257</v>
      </c>
      <c r="S27" s="1" t="s">
        <v>256</v>
      </c>
      <c r="T27" s="1"/>
      <c r="U27" s="1"/>
      <c r="W27" s="1"/>
    </row>
    <row r="28" spans="1:23" ht="17.100000000000001" hidden="1" customHeight="1">
      <c r="M28" t="s">
        <v>169</v>
      </c>
      <c r="O28" s="1"/>
      <c r="P28" s="1"/>
      <c r="Q28" s="1"/>
      <c r="R28" s="1"/>
      <c r="S28" s="1"/>
      <c r="T28" s="1"/>
      <c r="U28" s="1"/>
    </row>
    <row r="29" spans="1:23" ht="15" hidden="1">
      <c r="A29" s="1">
        <v>1</v>
      </c>
      <c r="L29">
        <f>mergeValue(A29)</f>
        <v>1</v>
      </c>
      <c r="M29" t="s">
        <v>21</v>
      </c>
      <c r="O29" s="1"/>
      <c r="P29" s="1"/>
      <c r="Q29" s="1"/>
      <c r="R29" s="1"/>
      <c r="S29" s="1"/>
      <c r="T29" s="1"/>
      <c r="U29" s="1"/>
      <c r="V29" s="1"/>
      <c r="W29" t="s">
        <v>448</v>
      </c>
    </row>
    <row r="30" spans="1:23" ht="15" hidden="1">
      <c r="A30" s="1"/>
      <c r="B30" s="1">
        <v>1</v>
      </c>
      <c r="L30" t="str">
        <f>mergeValue(A30) &amp;"."&amp; mergeValue(B30)</f>
        <v>1.1</v>
      </c>
      <c r="M30" t="s">
        <v>16</v>
      </c>
      <c r="O30" s="1"/>
      <c r="P30" s="1"/>
      <c r="Q30" s="1"/>
      <c r="R30" s="1"/>
      <c r="S30" s="1"/>
      <c r="T30" s="1"/>
      <c r="U30" s="1"/>
      <c r="V30" s="1"/>
      <c r="W30" t="s">
        <v>449</v>
      </c>
    </row>
    <row r="31" spans="1:23" ht="15" hidden="1">
      <c r="A31" s="1"/>
      <c r="B31" s="1"/>
      <c r="C31" s="1">
        <v>1</v>
      </c>
      <c r="L31" t="str">
        <f>mergeValue(A31) &amp;"."&amp; mergeValue(B31)&amp;"."&amp; mergeValue(C31)</f>
        <v>1.1.1</v>
      </c>
      <c r="M31" t="s">
        <v>560</v>
      </c>
      <c r="O31" s="1"/>
      <c r="P31" s="1"/>
      <c r="Q31" s="1"/>
      <c r="R31" s="1"/>
      <c r="S31" s="1"/>
      <c r="T31" s="1"/>
      <c r="U31" s="1"/>
      <c r="V31" s="1"/>
      <c r="W31" t="s">
        <v>561</v>
      </c>
    </row>
    <row r="32" spans="1:23" ht="15" hidden="1">
      <c r="A32" s="1"/>
      <c r="B32" s="1"/>
      <c r="C32" s="1"/>
      <c r="D32" s="1">
        <v>1</v>
      </c>
      <c r="I32" s="1"/>
      <c r="L32" t="str">
        <f>mergeValue(A32) &amp;"."&amp; mergeValue(B32)&amp;"."&amp; mergeValue(C32)&amp;"."&amp; mergeValue(D32)</f>
        <v>1.1.1.1</v>
      </c>
      <c r="M32" t="s">
        <v>384</v>
      </c>
      <c r="O32" s="1"/>
      <c r="P32" s="1"/>
      <c r="Q32" s="1"/>
      <c r="R32" s="1"/>
      <c r="S32" s="1"/>
      <c r="T32" s="1"/>
      <c r="U32" s="1"/>
      <c r="V32" s="1"/>
      <c r="W32" t="s">
        <v>556</v>
      </c>
    </row>
    <row r="33" spans="1:26" ht="33.75" hidden="1" customHeight="1">
      <c r="A33" s="1"/>
      <c r="B33" s="1"/>
      <c r="C33" s="1"/>
      <c r="D33" s="1"/>
      <c r="E33" s="1">
        <v>1</v>
      </c>
      <c r="I33" s="1"/>
      <c r="J33" s="1"/>
      <c r="L33" t="str">
        <f>mergeValue(A33) &amp;"."&amp; mergeValue(B33)&amp;"."&amp; mergeValue(C33)&amp;"."&amp; mergeValue(D33)&amp;"."&amp; mergeValue(E33)</f>
        <v>1.1.1.1.1</v>
      </c>
      <c r="M33" t="s">
        <v>10</v>
      </c>
      <c r="O33" s="1"/>
      <c r="P33" s="1"/>
      <c r="Q33" s="1"/>
      <c r="R33" s="1"/>
      <c r="S33" s="1"/>
      <c r="T33" s="1"/>
      <c r="U33" s="1"/>
      <c r="V33" s="1"/>
      <c r="W33" t="s">
        <v>450</v>
      </c>
      <c r="Y33" t="str">
        <f>strCheckUnique(Z33:Z36)</f>
        <v/>
      </c>
    </row>
    <row r="34" spans="1:26" ht="66" hidden="1" customHeight="1">
      <c r="A34" s="1"/>
      <c r="B34" s="1"/>
      <c r="C34" s="1"/>
      <c r="D34" s="1"/>
      <c r="E34" s="1"/>
      <c r="F34">
        <v>1</v>
      </c>
      <c r="I34" s="1"/>
      <c r="J34" s="1"/>
      <c r="L34" t="str">
        <f>mergeValue(A34) &amp;"."&amp; mergeValue(B34)&amp;"."&amp; mergeValue(C34)&amp;"."&amp; mergeValue(D34)&amp;"."&amp; mergeValue(E34)&amp;"."&amp; mergeValue(F34)</f>
        <v>1.1.1.1.1.1</v>
      </c>
      <c r="N34" s="1"/>
      <c r="R34" s="1"/>
      <c r="S34" s="1" t="s">
        <v>74</v>
      </c>
      <c r="T34" s="1"/>
      <c r="U34" s="1" t="s">
        <v>75</v>
      </c>
      <c r="W34" s="1" t="s">
        <v>451</v>
      </c>
      <c r="X34" t="str">
        <f>strCheckDate(O35:V35)</f>
        <v/>
      </c>
      <c r="Z34" t="str">
        <f>IF(M34="","",M34 )</f>
        <v/>
      </c>
    </row>
    <row r="35" spans="1:26" ht="14.25" hidden="1" customHeight="1">
      <c r="A35" s="1"/>
      <c r="B35" s="1"/>
      <c r="C35" s="1"/>
      <c r="D35" s="1"/>
      <c r="E35" s="1"/>
      <c r="I35" s="1"/>
      <c r="J35" s="1"/>
      <c r="N35" s="1"/>
      <c r="Q35" t="str">
        <f>R34 &amp; "-" &amp; T34</f>
        <v>-</v>
      </c>
      <c r="R35" s="1"/>
      <c r="S35" s="1"/>
      <c r="T35" s="1"/>
      <c r="U35" s="1"/>
      <c r="W35" s="1"/>
    </row>
    <row r="36" spans="1:26" ht="15" hidden="1" customHeight="1">
      <c r="A36" s="1"/>
      <c r="B36" s="1"/>
      <c r="C36" s="1"/>
      <c r="D36" s="1"/>
      <c r="E36" s="1"/>
      <c r="I36" s="1"/>
      <c r="J36" s="1"/>
      <c r="M36" t="s">
        <v>385</v>
      </c>
      <c r="W36" s="1"/>
    </row>
    <row r="37" spans="1:26" ht="15" hidden="1" customHeight="1">
      <c r="A37" s="1"/>
      <c r="B37" s="1"/>
      <c r="C37" s="1"/>
      <c r="D37" s="1"/>
      <c r="I37" s="1"/>
      <c r="M37" t="s">
        <v>13</v>
      </c>
    </row>
    <row r="38" spans="1:26" ht="15" hidden="1" customHeight="1">
      <c r="A38" s="1"/>
      <c r="B38" s="1"/>
      <c r="C38" s="1"/>
      <c r="M38" t="s">
        <v>386</v>
      </c>
    </row>
    <row r="39" spans="1:26" ht="15" hidden="1" customHeight="1">
      <c r="A39" s="1"/>
      <c r="B39" s="1"/>
      <c r="M39" t="s">
        <v>365</v>
      </c>
    </row>
    <row r="40" spans="1:26" ht="15" hidden="1" customHeight="1">
      <c r="A40" s="1"/>
      <c r="M40" t="s">
        <v>19</v>
      </c>
    </row>
    <row r="41" spans="1:26" ht="15" hidden="1" customHeight="1">
      <c r="M41" t="s">
        <v>291</v>
      </c>
    </row>
    <row r="42" spans="1:26" ht="18.75" customHeight="1"/>
    <row r="43" spans="1:26" ht="17.100000000000001" customHeight="1">
      <c r="A43" t="s">
        <v>15</v>
      </c>
      <c r="C43" t="s">
        <v>49</v>
      </c>
    </row>
    <row r="45" spans="1:26" ht="15">
      <c r="A45" s="1">
        <v>1</v>
      </c>
      <c r="L45">
        <f>mergeValue(A45)</f>
        <v>1</v>
      </c>
      <c r="M45" t="s">
        <v>21</v>
      </c>
      <c r="O45" s="1"/>
      <c r="P45" s="1"/>
      <c r="Q45" s="1"/>
      <c r="R45" s="1"/>
      <c r="S45" s="1"/>
      <c r="T45" s="1"/>
      <c r="U45" s="1"/>
      <c r="V45" s="1"/>
      <c r="W45" t="s">
        <v>627</v>
      </c>
    </row>
    <row r="46" spans="1:26" ht="15">
      <c r="A46" s="1"/>
      <c r="B46" s="1">
        <v>1</v>
      </c>
      <c r="L46" t="str">
        <f>mergeValue(A46) &amp;"."&amp; mergeValue(B46)</f>
        <v>1.1</v>
      </c>
      <c r="M46" t="s">
        <v>16</v>
      </c>
      <c r="O46" s="1"/>
      <c r="P46" s="1"/>
      <c r="Q46" s="1"/>
      <c r="R46" s="1"/>
      <c r="S46" s="1"/>
      <c r="T46" s="1"/>
      <c r="U46" s="1"/>
      <c r="V46" s="1"/>
      <c r="W46" t="s">
        <v>449</v>
      </c>
    </row>
    <row r="47" spans="1:26" ht="15">
      <c r="A47" s="1"/>
      <c r="B47" s="1"/>
      <c r="C47" s="1">
        <v>1</v>
      </c>
      <c r="L47" t="str">
        <f>mergeValue(A47) &amp;"."&amp; mergeValue(B47)&amp;"."&amp; mergeValue(C47)</f>
        <v>1.1.1</v>
      </c>
      <c r="M47" t="s">
        <v>560</v>
      </c>
      <c r="O47" s="1"/>
      <c r="P47" s="1"/>
      <c r="Q47" s="1"/>
      <c r="R47" s="1"/>
      <c r="S47" s="1"/>
      <c r="T47" s="1"/>
      <c r="U47" s="1"/>
      <c r="V47" s="1"/>
      <c r="W47" t="s">
        <v>561</v>
      </c>
    </row>
    <row r="48" spans="1:26" ht="15">
      <c r="A48" s="1"/>
      <c r="B48" s="1"/>
      <c r="C48" s="1"/>
      <c r="D48" s="1">
        <v>1</v>
      </c>
      <c r="H48" s="1"/>
      <c r="I48" s="1"/>
      <c r="L48" t="str">
        <f>mergeValue(A48) &amp;"."&amp; mergeValue(B48)&amp;"."&amp; mergeValue(C48)&amp;"."&amp; mergeValue(D48)</f>
        <v>1.1.1.1</v>
      </c>
      <c r="M48" t="s">
        <v>384</v>
      </c>
      <c r="O48" s="1"/>
      <c r="P48" s="1"/>
      <c r="Q48" s="1"/>
      <c r="R48" s="1"/>
      <c r="S48" s="1"/>
      <c r="T48" s="1"/>
      <c r="U48" s="1"/>
      <c r="V48" s="1"/>
      <c r="W48" t="s">
        <v>575</v>
      </c>
    </row>
    <row r="49" spans="1:26" ht="33.75" customHeight="1">
      <c r="A49" s="1"/>
      <c r="B49" s="1"/>
      <c r="C49" s="1"/>
      <c r="D49" s="1"/>
      <c r="E49" s="1" t="s">
        <v>83</v>
      </c>
      <c r="H49" s="1"/>
      <c r="I49" s="1"/>
      <c r="J49" s="1"/>
      <c r="L49" t="str">
        <f>mergeValue(A49) &amp;"."&amp; mergeValue(B49)&amp;"."&amp; mergeValue(C49)&amp;"."&amp; mergeValue(D49)&amp;"."&amp; mergeValue(E49)</f>
        <v>1.1.1.1.1</v>
      </c>
      <c r="M49" t="s">
        <v>10</v>
      </c>
      <c r="O49" s="1"/>
      <c r="P49" s="1"/>
      <c r="Q49" s="1"/>
      <c r="R49" s="1"/>
      <c r="S49" s="1"/>
      <c r="T49" s="1"/>
      <c r="U49" s="1"/>
      <c r="V49" s="1"/>
      <c r="W49" t="s">
        <v>450</v>
      </c>
      <c r="Y49" t="str">
        <f>strCheckUnique(Z49:Z52)</f>
        <v/>
      </c>
    </row>
    <row r="50" spans="1:26" ht="168" customHeight="1">
      <c r="A50" s="1"/>
      <c r="B50" s="1"/>
      <c r="C50" s="1"/>
      <c r="D50" s="1"/>
      <c r="E50" s="1"/>
      <c r="F50">
        <v>1</v>
      </c>
      <c r="H50" s="1"/>
      <c r="I50" s="1"/>
      <c r="J50" s="1"/>
      <c r="L50" t="str">
        <f>mergeValue(A50) &amp;"."&amp; mergeValue(B50)&amp;"."&amp; mergeValue(C50)&amp;"."&amp; mergeValue(D50)&amp;"."&amp; mergeValue(E50)&amp;"."&amp; mergeValue(F50)</f>
        <v>1.1.1.1.1.1</v>
      </c>
      <c r="N50" s="1"/>
      <c r="R50" s="1"/>
      <c r="S50" s="1" t="s">
        <v>74</v>
      </c>
      <c r="T50" s="1"/>
      <c r="U50" s="1" t="s">
        <v>75</v>
      </c>
      <c r="W50" s="1" t="s">
        <v>628</v>
      </c>
      <c r="X50" t="str">
        <f>strCheckDate(O51:V51)</f>
        <v/>
      </c>
      <c r="Z50" t="str">
        <f>IF(M50="","",M50 )</f>
        <v/>
      </c>
    </row>
    <row r="51" spans="1:26" ht="14.25" hidden="1" customHeight="1">
      <c r="A51" s="1"/>
      <c r="B51" s="1"/>
      <c r="C51" s="1"/>
      <c r="D51" s="1"/>
      <c r="E51" s="1"/>
      <c r="H51" s="1"/>
      <c r="I51" s="1"/>
      <c r="J51" s="1"/>
      <c r="N51" s="1"/>
      <c r="Q51" t="str">
        <f>R50 &amp; "-" &amp; T50</f>
        <v>-</v>
      </c>
      <c r="R51" s="1"/>
      <c r="S51" s="1"/>
      <c r="T51" s="1"/>
      <c r="U51" s="1"/>
      <c r="W51" s="1"/>
    </row>
    <row r="52" spans="1:26" ht="15" customHeight="1">
      <c r="A52" s="1"/>
      <c r="B52" s="1"/>
      <c r="C52" s="1"/>
      <c r="D52" s="1"/>
      <c r="E52" s="1"/>
      <c r="H52" s="1"/>
      <c r="I52" s="1"/>
      <c r="J52" s="1"/>
      <c r="M52" t="s">
        <v>385</v>
      </c>
      <c r="W52" s="1"/>
    </row>
    <row r="53" spans="1:26" ht="15" customHeight="1">
      <c r="A53" s="1"/>
      <c r="B53" s="1"/>
      <c r="C53" s="1"/>
      <c r="D53" s="1"/>
      <c r="H53" s="1"/>
      <c r="I53" s="1"/>
      <c r="M53" t="s">
        <v>13</v>
      </c>
    </row>
    <row r="54" spans="1:26" ht="15" customHeight="1">
      <c r="A54" s="1"/>
      <c r="B54" s="1"/>
      <c r="C54" s="1"/>
      <c r="M54" t="s">
        <v>386</v>
      </c>
    </row>
    <row r="55" spans="1:26" ht="15" customHeight="1">
      <c r="A55" s="1"/>
      <c r="B55" s="1"/>
      <c r="M55" t="s">
        <v>365</v>
      </c>
    </row>
    <row r="56" spans="1:26" ht="15" customHeight="1">
      <c r="A56" s="1"/>
      <c r="M56" t="s">
        <v>19</v>
      </c>
    </row>
    <row r="57" spans="1:26" ht="15" customHeight="1">
      <c r="M57" t="s">
        <v>291</v>
      </c>
    </row>
    <row r="58" spans="1:26" ht="18.75" customHeight="1"/>
    <row r="59" spans="1:26" ht="17.100000000000001" hidden="1" customHeight="1">
      <c r="A59" t="s">
        <v>15</v>
      </c>
      <c r="C59" t="s">
        <v>50</v>
      </c>
    </row>
    <row r="60" spans="1:26" ht="17.100000000000001" hidden="1" customHeight="1"/>
    <row r="61" spans="1:26" ht="15" hidden="1">
      <c r="A61" s="1">
        <v>1</v>
      </c>
      <c r="L61">
        <f>mergeValue(A61)</f>
        <v>1</v>
      </c>
      <c r="M61" t="s">
        <v>21</v>
      </c>
      <c r="O61" s="1"/>
      <c r="P61" s="1"/>
      <c r="Q61" s="1"/>
      <c r="R61" s="1"/>
      <c r="S61" s="1"/>
      <c r="T61" s="1"/>
      <c r="U61" s="1"/>
      <c r="V61" s="1"/>
      <c r="W61" t="s">
        <v>448</v>
      </c>
    </row>
    <row r="62" spans="1:26" ht="15" hidden="1">
      <c r="A62" s="1"/>
      <c r="B62" s="1">
        <v>1</v>
      </c>
      <c r="L62" t="str">
        <f>mergeValue(A62) &amp;"."&amp; mergeValue(B62)</f>
        <v>1.1</v>
      </c>
      <c r="M62" t="s">
        <v>16</v>
      </c>
      <c r="O62" s="1"/>
      <c r="P62" s="1"/>
      <c r="Q62" s="1"/>
      <c r="R62" s="1"/>
      <c r="S62" s="1"/>
      <c r="T62" s="1"/>
      <c r="U62" s="1"/>
      <c r="V62" s="1"/>
      <c r="W62" t="s">
        <v>449</v>
      </c>
    </row>
    <row r="63" spans="1:26" ht="15" hidden="1">
      <c r="A63" s="1"/>
      <c r="B63" s="1"/>
      <c r="C63" s="1">
        <v>1</v>
      </c>
      <c r="L63" t="str">
        <f>mergeValue(A63) &amp;"."&amp; mergeValue(B63)&amp;"."&amp; mergeValue(C63)</f>
        <v>1.1.1</v>
      </c>
      <c r="M63" t="s">
        <v>560</v>
      </c>
      <c r="O63" s="1"/>
      <c r="P63" s="1"/>
      <c r="Q63" s="1"/>
      <c r="R63" s="1"/>
      <c r="S63" s="1"/>
      <c r="T63" s="1"/>
      <c r="U63" s="1"/>
      <c r="V63" s="1"/>
      <c r="W63" t="s">
        <v>561</v>
      </c>
    </row>
    <row r="64" spans="1:26" ht="15" hidden="1">
      <c r="A64" s="1"/>
      <c r="B64" s="1"/>
      <c r="C64" s="1"/>
      <c r="D64" s="1">
        <v>1</v>
      </c>
      <c r="I64" s="1"/>
      <c r="L64" t="str">
        <f>mergeValue(A64) &amp;"."&amp; mergeValue(B64)&amp;"."&amp; mergeValue(C64)&amp;"."&amp; mergeValue(D64)</f>
        <v>1.1.1.1</v>
      </c>
      <c r="M64" t="s">
        <v>384</v>
      </c>
      <c r="O64" s="1"/>
      <c r="P64" s="1"/>
      <c r="Q64" s="1"/>
      <c r="R64" s="1"/>
      <c r="S64" s="1"/>
      <c r="T64" s="1"/>
      <c r="U64" s="1"/>
      <c r="V64" s="1"/>
      <c r="W64" t="s">
        <v>556</v>
      </c>
    </row>
    <row r="65" spans="1:26" ht="15" hidden="1">
      <c r="A65" s="1"/>
      <c r="B65" s="1"/>
      <c r="C65" s="1"/>
      <c r="D65" s="1"/>
      <c r="E65" s="1">
        <v>1</v>
      </c>
      <c r="I65" s="1"/>
      <c r="J65" s="1"/>
      <c r="L65" t="str">
        <f>mergeValue(A65) &amp;"."&amp; mergeValue(B65)&amp;"."&amp; mergeValue(C65)&amp;"."&amp; mergeValue(D65)&amp;"."&amp; mergeValue(E65)</f>
        <v>1.1.1.1.1</v>
      </c>
      <c r="M65" t="s">
        <v>10</v>
      </c>
      <c r="O65" s="1"/>
      <c r="P65" s="1"/>
      <c r="Q65" s="1"/>
      <c r="R65" s="1"/>
      <c r="S65" s="1"/>
      <c r="T65" s="1"/>
      <c r="U65" s="1"/>
      <c r="V65" s="1"/>
      <c r="W65" t="s">
        <v>450</v>
      </c>
      <c r="Y65" t="str">
        <f>strCheckUnique(Z65:Z68)</f>
        <v/>
      </c>
    </row>
    <row r="66" spans="1:26" ht="66" hidden="1" customHeight="1">
      <c r="A66" s="1"/>
      <c r="B66" s="1"/>
      <c r="C66" s="1"/>
      <c r="D66" s="1"/>
      <c r="E66" s="1"/>
      <c r="F66">
        <v>1</v>
      </c>
      <c r="I66" s="1"/>
      <c r="J66" s="1"/>
      <c r="L66" t="str">
        <f>mergeValue(A66) &amp;"."&amp; mergeValue(B66)&amp;"."&amp; mergeValue(C66)&amp;"."&amp; mergeValue(D66)&amp;"."&amp; mergeValue(E66)&amp;"."&amp; mergeValue(F66)</f>
        <v>1.1.1.1.1.1</v>
      </c>
      <c r="N66" s="1"/>
      <c r="R66" s="1"/>
      <c r="S66" s="1" t="s">
        <v>74</v>
      </c>
      <c r="T66" s="1"/>
      <c r="U66" s="1" t="s">
        <v>75</v>
      </c>
      <c r="W66" s="1" t="s">
        <v>451</v>
      </c>
      <c r="X66" t="str">
        <f>strCheckDate(O67:V67)</f>
        <v/>
      </c>
      <c r="Z66" t="str">
        <f>IF(M66="","",M66 )</f>
        <v/>
      </c>
    </row>
    <row r="67" spans="1:26" ht="14.25" hidden="1" customHeight="1">
      <c r="A67" s="1"/>
      <c r="B67" s="1"/>
      <c r="C67" s="1"/>
      <c r="D67" s="1"/>
      <c r="E67" s="1"/>
      <c r="I67" s="1"/>
      <c r="J67" s="1"/>
      <c r="N67" s="1"/>
      <c r="Q67" t="str">
        <f>R66 &amp; "-" &amp; T66</f>
        <v>-</v>
      </c>
      <c r="R67" s="1"/>
      <c r="S67" s="1"/>
      <c r="T67" s="1"/>
      <c r="U67" s="1"/>
      <c r="W67" s="1"/>
    </row>
    <row r="68" spans="1:26" ht="15" hidden="1" customHeight="1">
      <c r="A68" s="1"/>
      <c r="B68" s="1"/>
      <c r="C68" s="1"/>
      <c r="D68" s="1"/>
      <c r="E68" s="1"/>
      <c r="I68" s="1"/>
      <c r="J68" s="1"/>
      <c r="M68" t="s">
        <v>385</v>
      </c>
      <c r="W68" s="1"/>
    </row>
    <row r="69" spans="1:26" ht="15" hidden="1">
      <c r="A69" s="1"/>
      <c r="B69" s="1"/>
      <c r="C69" s="1"/>
      <c r="D69" s="1"/>
      <c r="I69" s="1"/>
      <c r="M69" t="s">
        <v>13</v>
      </c>
    </row>
    <row r="70" spans="1:26" ht="15" hidden="1">
      <c r="A70" s="1"/>
      <c r="B70" s="1"/>
      <c r="C70" s="1"/>
      <c r="M70" t="s">
        <v>386</v>
      </c>
    </row>
    <row r="71" spans="1:26" ht="15" hidden="1">
      <c r="A71" s="1"/>
      <c r="B71" s="1"/>
      <c r="M71" t="s">
        <v>365</v>
      </c>
    </row>
    <row r="72" spans="1:26" ht="15" hidden="1">
      <c r="A72" s="1"/>
      <c r="M72" t="s">
        <v>19</v>
      </c>
    </row>
    <row r="73" spans="1:26" ht="15" hidden="1">
      <c r="M73" t="s">
        <v>291</v>
      </c>
    </row>
    <row r="74" spans="1:26" ht="18.75" hidden="1" customHeight="1"/>
    <row r="75" spans="1:26" ht="17.100000000000001" hidden="1" customHeight="1">
      <c r="A75" t="s">
        <v>15</v>
      </c>
      <c r="C75" t="s">
        <v>51</v>
      </c>
    </row>
    <row r="76" spans="1:26" ht="17.100000000000001" hidden="1" customHeight="1"/>
    <row r="77" spans="1:26" ht="15" hidden="1">
      <c r="A77" s="1">
        <v>1</v>
      </c>
      <c r="L77">
        <f>mergeValue(A77)</f>
        <v>1</v>
      </c>
      <c r="M77" t="s">
        <v>21</v>
      </c>
      <c r="O77" s="1"/>
      <c r="P77" s="1"/>
      <c r="Q77" s="1"/>
      <c r="R77" s="1"/>
      <c r="S77" s="1"/>
      <c r="T77" s="1"/>
      <c r="U77" s="1"/>
      <c r="V77" s="1"/>
      <c r="W77" t="s">
        <v>448</v>
      </c>
    </row>
    <row r="78" spans="1:26" ht="15" hidden="1">
      <c r="A78" s="1"/>
      <c r="B78" s="1">
        <v>1</v>
      </c>
      <c r="L78" t="str">
        <f>mergeValue(A78) &amp;"."&amp; mergeValue(B78)</f>
        <v>1.1</v>
      </c>
      <c r="M78" t="s">
        <v>16</v>
      </c>
      <c r="O78" s="1"/>
      <c r="P78" s="1"/>
      <c r="Q78" s="1"/>
      <c r="R78" s="1"/>
      <c r="S78" s="1"/>
      <c r="T78" s="1"/>
      <c r="U78" s="1"/>
      <c r="V78" s="1"/>
      <c r="W78" t="s">
        <v>449</v>
      </c>
    </row>
    <row r="79" spans="1:26" ht="15" hidden="1">
      <c r="A79" s="1"/>
      <c r="B79" s="1"/>
      <c r="C79" s="1">
        <v>1</v>
      </c>
      <c r="L79" t="str">
        <f>mergeValue(A79) &amp;"."&amp; mergeValue(B79)&amp;"."&amp; mergeValue(C79)</f>
        <v>1.1.1</v>
      </c>
      <c r="M79" t="s">
        <v>560</v>
      </c>
      <c r="O79" s="1"/>
      <c r="P79" s="1"/>
      <c r="Q79" s="1"/>
      <c r="R79" s="1"/>
      <c r="S79" s="1"/>
      <c r="T79" s="1"/>
      <c r="U79" s="1"/>
      <c r="V79" s="1"/>
      <c r="W79" t="s">
        <v>561</v>
      </c>
    </row>
    <row r="80" spans="1:26" ht="15" hidden="1">
      <c r="A80" s="1"/>
      <c r="B80" s="1"/>
      <c r="C80" s="1"/>
      <c r="D80" s="1">
        <v>1</v>
      </c>
      <c r="I80" s="1"/>
      <c r="L80" t="str">
        <f>mergeValue(A80) &amp;"."&amp; mergeValue(B80)&amp;"."&amp; mergeValue(C80)&amp;"."&amp; mergeValue(D80)</f>
        <v>1.1.1.1</v>
      </c>
      <c r="M80" t="s">
        <v>384</v>
      </c>
      <c r="O80" s="1"/>
      <c r="P80" s="1"/>
      <c r="Q80" s="1"/>
      <c r="R80" s="1"/>
      <c r="S80" s="1"/>
      <c r="T80" s="1"/>
      <c r="U80" s="1"/>
      <c r="V80" s="1"/>
      <c r="W80" t="s">
        <v>556</v>
      </c>
    </row>
    <row r="81" spans="1:32" ht="15" hidden="1">
      <c r="A81" s="1"/>
      <c r="B81" s="1"/>
      <c r="C81" s="1"/>
      <c r="D81" s="1"/>
      <c r="E81" s="1">
        <v>1</v>
      </c>
      <c r="I81" s="1"/>
      <c r="J81" s="1"/>
      <c r="L81" t="str">
        <f>mergeValue(A81) &amp;"."&amp; mergeValue(B81)&amp;"."&amp; mergeValue(C81)&amp;"."&amp; mergeValue(D81)&amp;"."&amp; mergeValue(E81)</f>
        <v>1.1.1.1.1</v>
      </c>
      <c r="M81" t="s">
        <v>10</v>
      </c>
      <c r="O81" s="1"/>
      <c r="P81" s="1"/>
      <c r="Q81" s="1"/>
      <c r="R81" s="1"/>
      <c r="S81" s="1"/>
      <c r="T81" s="1"/>
      <c r="U81" s="1"/>
      <c r="V81" s="1"/>
      <c r="W81" t="s">
        <v>450</v>
      </c>
      <c r="Y81" t="str">
        <f>strCheckUnique(Z81:Z84)</f>
        <v/>
      </c>
    </row>
    <row r="82" spans="1:32" ht="66" hidden="1" customHeight="1">
      <c r="A82" s="1"/>
      <c r="B82" s="1"/>
      <c r="C82" s="1"/>
      <c r="D82" s="1"/>
      <c r="E82" s="1"/>
      <c r="F82">
        <v>1</v>
      </c>
      <c r="I82" s="1"/>
      <c r="J82" s="1"/>
      <c r="L82" t="str">
        <f>mergeValue(A82) &amp;"."&amp; mergeValue(B82)&amp;"."&amp; mergeValue(C82)&amp;"."&amp; mergeValue(D82)&amp;"."&amp; mergeValue(E82)&amp;"."&amp; mergeValue(F82)</f>
        <v>1.1.1.1.1.1</v>
      </c>
      <c r="R82" s="1"/>
      <c r="S82" s="1" t="s">
        <v>74</v>
      </c>
      <c r="T82" s="1"/>
      <c r="U82" s="1" t="s">
        <v>75</v>
      </c>
      <c r="W82" s="1" t="s">
        <v>451</v>
      </c>
      <c r="X82" t="str">
        <f>strCheckDate(O83:V83)</f>
        <v/>
      </c>
      <c r="Z82" t="str">
        <f>IF(M82="","",M82 )</f>
        <v/>
      </c>
    </row>
    <row r="83" spans="1:32" ht="14.25" hidden="1" customHeight="1">
      <c r="A83" s="1"/>
      <c r="B83" s="1"/>
      <c r="C83" s="1"/>
      <c r="D83" s="1"/>
      <c r="E83" s="1"/>
      <c r="I83" s="1"/>
      <c r="J83" s="1"/>
      <c r="Q83" t="str">
        <f>R82 &amp; "-" &amp; T82</f>
        <v>-</v>
      </c>
      <c r="R83" s="1"/>
      <c r="S83" s="1"/>
      <c r="T83" s="1"/>
      <c r="U83" s="1"/>
      <c r="W83" s="1"/>
    </row>
    <row r="84" spans="1:32" ht="15" hidden="1" customHeight="1">
      <c r="A84" s="1"/>
      <c r="B84" s="1"/>
      <c r="C84" s="1"/>
      <c r="D84" s="1"/>
      <c r="E84" s="1"/>
      <c r="I84" s="1"/>
      <c r="J84" s="1"/>
      <c r="M84" t="s">
        <v>385</v>
      </c>
      <c r="W84" s="1"/>
    </row>
    <row r="85" spans="1:32" ht="15" hidden="1">
      <c r="A85" s="1"/>
      <c r="B85" s="1"/>
      <c r="C85" s="1"/>
      <c r="D85" s="1"/>
      <c r="I85" s="1"/>
      <c r="M85" t="s">
        <v>13</v>
      </c>
    </row>
    <row r="86" spans="1:32" ht="15" hidden="1">
      <c r="A86" s="1"/>
      <c r="B86" s="1"/>
      <c r="C86" s="1"/>
      <c r="M86" t="s">
        <v>386</v>
      </c>
    </row>
    <row r="87" spans="1:32" ht="15" hidden="1">
      <c r="A87" s="1"/>
      <c r="B87" s="1"/>
      <c r="M87" t="s">
        <v>365</v>
      </c>
    </row>
    <row r="88" spans="1:32" ht="15" hidden="1">
      <c r="A88" s="1"/>
      <c r="M88" t="s">
        <v>19</v>
      </c>
    </row>
    <row r="89" spans="1:32" ht="15" hidden="1">
      <c r="M89" t="s">
        <v>291</v>
      </c>
    </row>
    <row r="90" spans="1:32" ht="17.100000000000001" customHeight="1">
      <c r="G90" t="s">
        <v>15</v>
      </c>
      <c r="I90" t="s">
        <v>63</v>
      </c>
    </row>
    <row r="92" spans="1:32" ht="15">
      <c r="A92" s="1">
        <v>1</v>
      </c>
      <c r="L92">
        <f>mergeValue(A92)</f>
        <v>1</v>
      </c>
      <c r="M92" t="s">
        <v>21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t="s">
        <v>448</v>
      </c>
    </row>
    <row r="93" spans="1:32" ht="15">
      <c r="A93" s="1"/>
      <c r="B93" s="1">
        <v>1</v>
      </c>
      <c r="L93" t="str">
        <f>mergeValue(A93) &amp;"."&amp; mergeValue(B93)</f>
        <v>1.1</v>
      </c>
      <c r="M93" t="s">
        <v>16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t="s">
        <v>449</v>
      </c>
    </row>
    <row r="94" spans="1:32" ht="15">
      <c r="A94" s="1"/>
      <c r="B94" s="1"/>
      <c r="C94" s="1">
        <v>1</v>
      </c>
      <c r="L94" t="str">
        <f>mergeValue(A94) &amp;"."&amp; mergeValue(B94)&amp;"."&amp; mergeValue(C94)</f>
        <v>1.1.1</v>
      </c>
      <c r="M94" t="s">
        <v>560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t="s">
        <v>561</v>
      </c>
    </row>
    <row r="95" spans="1:32" ht="15">
      <c r="A95" s="1"/>
      <c r="B95" s="1"/>
      <c r="C95" s="1"/>
      <c r="D95" s="1">
        <v>1</v>
      </c>
      <c r="H95" s="1"/>
      <c r="L95" t="str">
        <f>mergeValue(A95) &amp;"."&amp; mergeValue(B95)&amp;"."&amp; mergeValue(C95)&amp;"."&amp; mergeValue(D95)</f>
        <v>1.1.1.1</v>
      </c>
      <c r="M95" t="s">
        <v>384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t="s">
        <v>575</v>
      </c>
    </row>
    <row r="96" spans="1:32" ht="15">
      <c r="A96" s="1"/>
      <c r="B96" s="1"/>
      <c r="C96" s="1"/>
      <c r="D96" s="1"/>
      <c r="E96" s="1" t="s">
        <v>83</v>
      </c>
      <c r="H96" s="1"/>
      <c r="I96" s="1"/>
      <c r="L96" t="str">
        <f>mergeValue(A96) &amp;"."&amp; mergeValue(B96)&amp;"."&amp; mergeValue(C96)&amp;"."&amp; mergeValue(D96)&amp;"."&amp; mergeValue(E96)</f>
        <v>1.1.1.1.1</v>
      </c>
      <c r="M96" t="s">
        <v>10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t="s">
        <v>450</v>
      </c>
      <c r="AF96" t="str">
        <f>strCheckUnique(AG96:AG100)</f>
        <v/>
      </c>
    </row>
    <row r="97" spans="1:33" ht="66" customHeight="1">
      <c r="A97" s="1"/>
      <c r="B97" s="1"/>
      <c r="C97" s="1"/>
      <c r="D97" s="1"/>
      <c r="E97" s="1"/>
      <c r="F97" s="1">
        <v>1</v>
      </c>
      <c r="H97" s="1"/>
      <c r="I97" s="1"/>
      <c r="J97" s="1"/>
      <c r="L97" t="str">
        <f>mergeValue(A97) &amp;"."&amp; mergeValue(B97)&amp;"."&amp; mergeValue(C97)&amp;"."&amp; mergeValue(D97)&amp;"."&amp; mergeValue(E97)&amp;"."&amp; mergeValue(F97)</f>
        <v>1.1.1.1.1.1</v>
      </c>
      <c r="N97" s="1"/>
      <c r="Y97" s="1"/>
      <c r="Z97" s="1" t="s">
        <v>74</v>
      </c>
      <c r="AA97" s="1"/>
      <c r="AB97" s="1" t="s">
        <v>75</v>
      </c>
      <c r="AD97" s="1" t="s">
        <v>629</v>
      </c>
      <c r="AE97" t="str">
        <f>strCheckDate(O98:AC98)</f>
        <v/>
      </c>
      <c r="AG97" t="str">
        <f>IF(M97="","",M97 )</f>
        <v/>
      </c>
    </row>
    <row r="98" spans="1:33" ht="14.25" hidden="1" customHeight="1">
      <c r="A98" s="1"/>
      <c r="B98" s="1"/>
      <c r="C98" s="1"/>
      <c r="D98" s="1"/>
      <c r="E98" s="1"/>
      <c r="F98" s="1"/>
      <c r="H98" s="1"/>
      <c r="I98" s="1"/>
      <c r="J98" s="1"/>
      <c r="N98" s="1"/>
      <c r="R98" t="str">
        <f>Y97 &amp; "-" &amp; AA97</f>
        <v>-</v>
      </c>
      <c r="Y98" s="1"/>
      <c r="Z98" s="1"/>
      <c r="AA98" s="1"/>
      <c r="AB98" s="1"/>
      <c r="AD98" s="1"/>
    </row>
    <row r="99" spans="1:33" ht="14.25" hidden="1" customHeight="1">
      <c r="A99" s="1"/>
      <c r="B99" s="1"/>
      <c r="C99" s="1"/>
      <c r="D99" s="1"/>
      <c r="E99" s="1"/>
      <c r="F99" s="1"/>
      <c r="H99" s="1"/>
      <c r="I99" s="1"/>
      <c r="J99" s="1"/>
      <c r="AD99" s="1"/>
    </row>
    <row r="100" spans="1:33" ht="15" customHeight="1">
      <c r="A100" s="1"/>
      <c r="B100" s="1"/>
      <c r="C100" s="1"/>
      <c r="D100" s="1"/>
      <c r="E100" s="1"/>
      <c r="H100" s="1"/>
      <c r="I100" s="1"/>
      <c r="M100" t="s">
        <v>385</v>
      </c>
      <c r="AD100" s="1"/>
    </row>
    <row r="101" spans="1:33" ht="15">
      <c r="A101" s="1"/>
      <c r="B101" s="1"/>
      <c r="C101" s="1"/>
      <c r="D101" s="1"/>
      <c r="H101" s="1"/>
      <c r="M101" t="s">
        <v>13</v>
      </c>
    </row>
    <row r="102" spans="1:33" ht="15">
      <c r="A102" s="1"/>
      <c r="B102" s="1"/>
      <c r="C102" s="1"/>
      <c r="M102" t="s">
        <v>386</v>
      </c>
    </row>
    <row r="103" spans="1:33" ht="15">
      <c r="A103" s="1"/>
      <c r="B103" s="1"/>
      <c r="M103" t="s">
        <v>365</v>
      </c>
    </row>
    <row r="104" spans="1:33" ht="15">
      <c r="A104" s="1"/>
      <c r="M104" t="s">
        <v>19</v>
      </c>
    </row>
    <row r="105" spans="1:33" ht="15">
      <c r="M105" t="s">
        <v>291</v>
      </c>
    </row>
    <row r="106" spans="1:33" ht="66" customHeight="1">
      <c r="G106">
        <v>1</v>
      </c>
      <c r="L106">
        <v>2</v>
      </c>
      <c r="Z106" t="s">
        <v>75</v>
      </c>
    </row>
    <row r="107" spans="1:33" ht="17.100000000000001" hidden="1" customHeight="1"/>
    <row r="108" spans="1:33" ht="17.100000000000001" hidden="1" customHeight="1"/>
    <row r="109" spans="1:33" ht="17.100000000000001" hidden="1" customHeight="1">
      <c r="G109" t="s">
        <v>15</v>
      </c>
      <c r="I109" t="s">
        <v>64</v>
      </c>
    </row>
    <row r="110" spans="1:33" ht="17.100000000000001" hidden="1" customHeight="1"/>
    <row r="111" spans="1:33" ht="16.5" hidden="1" customHeight="1">
      <c r="L111" t="s">
        <v>83</v>
      </c>
      <c r="M111" t="s">
        <v>21</v>
      </c>
      <c r="O111" s="1"/>
      <c r="P111" s="1"/>
      <c r="Q111" s="1"/>
      <c r="R111" s="1"/>
      <c r="S111" s="1"/>
      <c r="T111" s="1"/>
      <c r="U111" s="1"/>
      <c r="V111" s="1"/>
    </row>
    <row r="112" spans="1:33" ht="15" hidden="1" customHeight="1">
      <c r="L112" t="s">
        <v>277</v>
      </c>
      <c r="M112" t="s">
        <v>16</v>
      </c>
      <c r="O112" s="1"/>
      <c r="P112" s="1"/>
      <c r="Q112" s="1"/>
      <c r="R112" s="1"/>
      <c r="S112" s="1"/>
      <c r="T112" s="1"/>
      <c r="U112" s="1"/>
      <c r="V112" s="1"/>
    </row>
    <row r="113" spans="7:26" ht="15" hidden="1" customHeight="1">
      <c r="L113" t="s">
        <v>8</v>
      </c>
      <c r="M113" t="s">
        <v>7</v>
      </c>
      <c r="O113" s="1"/>
      <c r="P113" s="1"/>
      <c r="Q113" s="1"/>
      <c r="R113" s="1"/>
      <c r="S113" s="1"/>
      <c r="T113" s="1"/>
      <c r="U113" s="1"/>
      <c r="V113" s="1"/>
    </row>
    <row r="114" spans="7:26" ht="15" hidden="1" customHeight="1">
      <c r="L114" t="s">
        <v>11</v>
      </c>
      <c r="M114" t="s">
        <v>23</v>
      </c>
      <c r="O114" s="1"/>
      <c r="P114" s="1"/>
      <c r="Q114" s="1"/>
      <c r="R114" s="1"/>
      <c r="S114" s="1"/>
      <c r="T114" s="1"/>
      <c r="U114" s="1"/>
      <c r="V114" s="1"/>
    </row>
    <row r="115" spans="7:26" ht="24.95" hidden="1" customHeight="1">
      <c r="I115" s="1"/>
    </row>
    <row r="116" spans="7:26" ht="15" hidden="1" customHeight="1">
      <c r="I116" s="1"/>
      <c r="J116" s="1"/>
      <c r="L116" t="s">
        <v>20</v>
      </c>
      <c r="M116" t="s">
        <v>10</v>
      </c>
      <c r="O116" s="1"/>
      <c r="P116" s="1"/>
      <c r="Q116" s="1"/>
      <c r="R116" s="1"/>
      <c r="S116" s="1"/>
      <c r="T116" s="1"/>
      <c r="U116" s="1"/>
      <c r="V116" s="1"/>
      <c r="Y116" t="str">
        <f>strCheckUnique(Z116:Z119)</f>
        <v/>
      </c>
    </row>
    <row r="117" spans="7:26" ht="17.100000000000001" hidden="1" customHeight="1">
      <c r="H117">
        <v>1</v>
      </c>
      <c r="I117" s="1"/>
      <c r="J117" s="1"/>
      <c r="R117" s="1"/>
      <c r="S117" s="1" t="s">
        <v>74</v>
      </c>
      <c r="T117" s="1"/>
      <c r="U117" s="1" t="s">
        <v>75</v>
      </c>
      <c r="X117" t="str">
        <f>strCheckDate(O118:V118)</f>
        <v/>
      </c>
      <c r="Z117" t="str">
        <f>IF(M117="","",M117 )</f>
        <v/>
      </c>
    </row>
    <row r="118" spans="7:26" ht="0.2" hidden="1" customHeight="1">
      <c r="I118" s="1"/>
      <c r="J118" s="1"/>
      <c r="Q118" t="str">
        <f>R117 &amp; "-" &amp; T117</f>
        <v>-</v>
      </c>
      <c r="R118" s="1"/>
      <c r="S118" s="1"/>
      <c r="T118" s="1"/>
      <c r="U118" s="1"/>
    </row>
    <row r="119" spans="7:26" ht="15" hidden="1" customHeight="1">
      <c r="I119" s="1"/>
      <c r="J119" s="1"/>
      <c r="M119" t="s">
        <v>26</v>
      </c>
    </row>
    <row r="120" spans="7:26" ht="15" hidden="1" customHeight="1">
      <c r="I120" s="1"/>
      <c r="M120" t="s">
        <v>13</v>
      </c>
    </row>
    <row r="121" spans="7:26" ht="15" hidden="1" customHeight="1"/>
    <row r="122" spans="7:26" ht="15" hidden="1" customHeight="1">
      <c r="M122" t="s">
        <v>17</v>
      </c>
    </row>
    <row r="123" spans="7:26" ht="15" hidden="1" customHeight="1">
      <c r="M123" t="s">
        <v>18</v>
      </c>
    </row>
    <row r="124" spans="7:26" ht="15" hidden="1" customHeight="1">
      <c r="M124" t="s">
        <v>19</v>
      </c>
    </row>
    <row r="125" spans="7:26" ht="17.100000000000001" hidden="1" customHeight="1"/>
    <row r="126" spans="7:26" ht="17.100000000000001" hidden="1" customHeight="1">
      <c r="G126" t="s">
        <v>15</v>
      </c>
      <c r="I126" t="s">
        <v>169</v>
      </c>
    </row>
    <row r="127" spans="7:26" ht="17.100000000000001" hidden="1" customHeight="1"/>
    <row r="128" spans="7:26" ht="16.5" hidden="1" customHeight="1">
      <c r="L128" t="s">
        <v>83</v>
      </c>
      <c r="M128" t="s">
        <v>21</v>
      </c>
      <c r="O128" s="1"/>
      <c r="P128" s="1"/>
      <c r="Q128" s="1"/>
      <c r="R128" s="1"/>
      <c r="S128" s="1"/>
      <c r="T128" s="1"/>
      <c r="U128" s="1"/>
      <c r="V128" s="1"/>
    </row>
    <row r="129" spans="7:26" ht="15" hidden="1" customHeight="1">
      <c r="L129" t="s">
        <v>277</v>
      </c>
      <c r="M129" t="s">
        <v>16</v>
      </c>
      <c r="O129" s="1"/>
      <c r="P129" s="1"/>
      <c r="Q129" s="1"/>
      <c r="R129" s="1"/>
      <c r="S129" s="1"/>
      <c r="T129" s="1"/>
      <c r="U129" s="1"/>
      <c r="V129" s="1"/>
    </row>
    <row r="130" spans="7:26" ht="15" hidden="1" customHeight="1">
      <c r="L130" t="s">
        <v>8</v>
      </c>
      <c r="M130" t="s">
        <v>7</v>
      </c>
      <c r="O130" s="1"/>
      <c r="P130" s="1"/>
      <c r="Q130" s="1"/>
      <c r="R130" s="1"/>
      <c r="S130" s="1"/>
      <c r="T130" s="1"/>
      <c r="U130" s="1"/>
      <c r="V130" s="1"/>
    </row>
    <row r="131" spans="7:26" ht="15" hidden="1" customHeight="1">
      <c r="L131" t="s">
        <v>11</v>
      </c>
      <c r="M131" t="s">
        <v>23</v>
      </c>
      <c r="O131" s="1"/>
      <c r="P131" s="1"/>
      <c r="Q131" s="1"/>
      <c r="R131" s="1"/>
      <c r="S131" s="1"/>
      <c r="T131" s="1"/>
      <c r="U131" s="1"/>
      <c r="V131" s="1"/>
    </row>
    <row r="132" spans="7:26" ht="24.95" hidden="1" customHeight="1">
      <c r="I132" s="1"/>
    </row>
    <row r="133" spans="7:26" ht="15" hidden="1" customHeight="1">
      <c r="I133" s="1"/>
      <c r="J133" s="1"/>
      <c r="L133" t="s">
        <v>20</v>
      </c>
      <c r="M133" t="s">
        <v>10</v>
      </c>
      <c r="O133" s="1"/>
      <c r="P133" s="1"/>
      <c r="Q133" s="1"/>
      <c r="R133" s="1"/>
      <c r="S133" s="1"/>
      <c r="T133" s="1"/>
      <c r="U133" s="1"/>
      <c r="V133" s="1"/>
      <c r="Y133" t="str">
        <f>strCheckUnique(Z133:Z136)</f>
        <v/>
      </c>
    </row>
    <row r="134" spans="7:26" ht="17.100000000000001" hidden="1" customHeight="1">
      <c r="H134">
        <v>1</v>
      </c>
      <c r="I134" s="1"/>
      <c r="J134" s="1"/>
      <c r="R134" s="1"/>
      <c r="S134" s="1" t="s">
        <v>74</v>
      </c>
      <c r="T134" s="1"/>
      <c r="U134" s="1" t="s">
        <v>75</v>
      </c>
      <c r="X134" t="str">
        <f>strCheckDate(O135:V135)</f>
        <v/>
      </c>
      <c r="Z134" t="str">
        <f>IF(M134="","",M134 )</f>
        <v/>
      </c>
    </row>
    <row r="135" spans="7:26" ht="0.2" hidden="1" customHeight="1">
      <c r="I135" s="1"/>
      <c r="J135" s="1"/>
      <c r="Q135" t="str">
        <f>R134 &amp; "-" &amp; T134</f>
        <v>-</v>
      </c>
      <c r="R135" s="1"/>
      <c r="S135" s="1"/>
      <c r="T135" s="1"/>
      <c r="U135" s="1"/>
    </row>
    <row r="136" spans="7:26" ht="15" hidden="1" customHeight="1">
      <c r="I136" s="1"/>
      <c r="J136" s="1"/>
      <c r="M136" t="s">
        <v>26</v>
      </c>
    </row>
    <row r="137" spans="7:26" ht="15" hidden="1" customHeight="1">
      <c r="I137" s="1"/>
      <c r="M137" t="s">
        <v>13</v>
      </c>
    </row>
    <row r="138" spans="7:26" ht="15" hidden="1" customHeight="1"/>
    <row r="139" spans="7:26" ht="15" hidden="1" customHeight="1">
      <c r="M139" t="s">
        <v>17</v>
      </c>
    </row>
    <row r="140" spans="7:26" ht="15" hidden="1" customHeight="1">
      <c r="M140" t="s">
        <v>18</v>
      </c>
    </row>
    <row r="141" spans="7:26" ht="15" hidden="1" customHeight="1">
      <c r="M141" t="s">
        <v>19</v>
      </c>
    </row>
    <row r="142" spans="7:26" ht="17.100000000000001" hidden="1" customHeight="1"/>
    <row r="143" spans="7:26" ht="17.100000000000001" hidden="1" customHeight="1">
      <c r="G143" t="s">
        <v>15</v>
      </c>
      <c r="I143" t="s">
        <v>170</v>
      </c>
    </row>
    <row r="144" spans="7:26" ht="17.100000000000001" hidden="1" customHeight="1"/>
    <row r="145" spans="1:26" ht="16.5" hidden="1" customHeight="1">
      <c r="L145" t="s">
        <v>83</v>
      </c>
      <c r="M145" t="s">
        <v>21</v>
      </c>
      <c r="O145" s="1"/>
      <c r="P145" s="1"/>
      <c r="Q145" s="1"/>
      <c r="R145" s="1"/>
      <c r="S145" s="1"/>
      <c r="T145" s="1"/>
      <c r="U145" s="1"/>
      <c r="V145" s="1"/>
    </row>
    <row r="146" spans="1:26" ht="15" hidden="1" customHeight="1">
      <c r="L146" t="s">
        <v>277</v>
      </c>
      <c r="M146" t="s">
        <v>16</v>
      </c>
      <c r="O146" s="1"/>
      <c r="P146" s="1"/>
      <c r="Q146" s="1"/>
      <c r="R146" s="1"/>
      <c r="S146" s="1"/>
      <c r="T146" s="1"/>
      <c r="U146" s="1"/>
      <c r="V146" s="1"/>
    </row>
    <row r="147" spans="1:26" ht="15" hidden="1" customHeight="1">
      <c r="L147" t="s">
        <v>8</v>
      </c>
      <c r="M147" t="s">
        <v>7</v>
      </c>
      <c r="O147" s="1"/>
      <c r="P147" s="1"/>
      <c r="Q147" s="1"/>
      <c r="R147" s="1"/>
      <c r="S147" s="1"/>
      <c r="T147" s="1"/>
      <c r="U147" s="1"/>
      <c r="V147" s="1"/>
    </row>
    <row r="148" spans="1:26" ht="15" hidden="1" customHeight="1">
      <c r="L148" t="s">
        <v>11</v>
      </c>
      <c r="M148" t="s">
        <v>23</v>
      </c>
      <c r="O148" s="1"/>
      <c r="P148" s="1"/>
      <c r="Q148" s="1"/>
      <c r="R148" s="1"/>
      <c r="S148" s="1"/>
      <c r="T148" s="1"/>
      <c r="U148" s="1"/>
      <c r="V148" s="1"/>
    </row>
    <row r="149" spans="1:26" ht="24.95" hidden="1" customHeight="1">
      <c r="I149" s="1"/>
      <c r="L149" t="s">
        <v>12</v>
      </c>
      <c r="M149" t="s">
        <v>9</v>
      </c>
      <c r="O149" s="1"/>
      <c r="P149" s="1"/>
      <c r="Q149" s="1"/>
      <c r="R149" s="1"/>
      <c r="S149" s="1"/>
      <c r="T149" s="1"/>
      <c r="U149" s="1"/>
      <c r="V149" s="1"/>
    </row>
    <row r="150" spans="1:26" ht="15" hidden="1" customHeight="1">
      <c r="I150" s="1"/>
      <c r="J150" s="1"/>
      <c r="L150" t="s">
        <v>20</v>
      </c>
      <c r="M150" t="s">
        <v>10</v>
      </c>
      <c r="O150" s="1"/>
      <c r="P150" s="1"/>
      <c r="Q150" s="1"/>
      <c r="R150" s="1"/>
      <c r="S150" s="1"/>
      <c r="T150" s="1"/>
      <c r="U150" s="1"/>
      <c r="V150" s="1"/>
      <c r="Y150" t="str">
        <f>strCheckUnique(Z150:Z153)</f>
        <v/>
      </c>
    </row>
    <row r="151" spans="1:26" ht="15.75" hidden="1" customHeight="1">
      <c r="H151">
        <v>1</v>
      </c>
      <c r="I151" s="1"/>
      <c r="J151" s="1"/>
      <c r="R151" s="1"/>
      <c r="S151" s="1" t="s">
        <v>74</v>
      </c>
      <c r="T151" s="1"/>
      <c r="U151" s="1" t="s">
        <v>75</v>
      </c>
      <c r="X151" t="str">
        <f>strCheckDate(O152:V152)</f>
        <v/>
      </c>
      <c r="Z151" t="str">
        <f>IF(M151="","",M151 )</f>
        <v/>
      </c>
    </row>
    <row r="152" spans="1:26" ht="0.2" hidden="1" customHeight="1">
      <c r="I152" s="1"/>
      <c r="J152" s="1"/>
      <c r="Q152" t="str">
        <f>R151 &amp; "-" &amp; T151</f>
        <v>-</v>
      </c>
      <c r="R152" s="1"/>
      <c r="S152" s="1"/>
      <c r="T152" s="1"/>
      <c r="U152" s="1"/>
    </row>
    <row r="153" spans="1:26" ht="15" hidden="1" customHeight="1">
      <c r="I153" s="1"/>
      <c r="J153" s="1"/>
      <c r="M153" t="s">
        <v>26</v>
      </c>
    </row>
    <row r="154" spans="1:26" ht="15" hidden="1" customHeight="1">
      <c r="I154" s="1"/>
      <c r="M154" t="s">
        <v>13</v>
      </c>
    </row>
    <row r="155" spans="1:26" ht="15" hidden="1" customHeight="1">
      <c r="M155" t="s">
        <v>14</v>
      </c>
    </row>
    <row r="156" spans="1:26" ht="15" hidden="1" customHeight="1">
      <c r="M156" t="s">
        <v>17</v>
      </c>
    </row>
    <row r="157" spans="1:26" ht="15" hidden="1" customHeight="1">
      <c r="M157" t="s">
        <v>18</v>
      </c>
    </row>
    <row r="158" spans="1:26" ht="7.5" hidden="1" customHeight="1">
      <c r="M158" t="s">
        <v>19</v>
      </c>
    </row>
    <row r="160" spans="1:26" ht="17.100000000000001" customHeight="1">
      <c r="A160" t="s">
        <v>15</v>
      </c>
      <c r="C160" t="s">
        <v>193</v>
      </c>
    </row>
    <row r="163" spans="1:41" ht="15">
      <c r="A163" s="1">
        <v>1</v>
      </c>
      <c r="L163">
        <f>mergeValue(A163)</f>
        <v>1</v>
      </c>
      <c r="M163" t="s">
        <v>21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t="s">
        <v>627</v>
      </c>
    </row>
    <row r="164" spans="1:41" ht="15">
      <c r="A164" s="1"/>
      <c r="B164" s="1">
        <v>1</v>
      </c>
      <c r="L164" t="str">
        <f>mergeValue(A164) &amp;"."&amp; mergeValue(B164)</f>
        <v>1.1</v>
      </c>
      <c r="M164" t="s">
        <v>16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t="s">
        <v>449</v>
      </c>
    </row>
    <row r="165" spans="1:41" ht="15">
      <c r="A165" s="1"/>
      <c r="B165" s="1"/>
      <c r="C165" s="1">
        <v>1</v>
      </c>
      <c r="L165" t="str">
        <f>mergeValue(A165) &amp;"."&amp; mergeValue(B165)&amp;"."&amp; mergeValue(C165)</f>
        <v>1.1.1</v>
      </c>
      <c r="M165" t="s">
        <v>560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t="s">
        <v>561</v>
      </c>
    </row>
    <row r="166" spans="1:41" ht="20.100000000000001" customHeight="1">
      <c r="A166" s="1"/>
      <c r="B166" s="1"/>
      <c r="C166" s="1"/>
      <c r="D166" s="1">
        <v>1</v>
      </c>
      <c r="I166" s="1"/>
      <c r="J166" s="1"/>
      <c r="K166" s="1"/>
      <c r="L166" s="1" t="str">
        <f>mergeValue(A166) &amp;"."&amp; mergeValue(B166)&amp;"."&amp; mergeValue(C166)&amp;"."&amp; mergeValue(D166)</f>
        <v>1.1.1.1</v>
      </c>
      <c r="M166" s="1"/>
      <c r="N166" s="1" t="s">
        <v>74</v>
      </c>
      <c r="O166" s="1"/>
      <c r="P166" s="1" t="s">
        <v>83</v>
      </c>
      <c r="Q166" s="1"/>
      <c r="R166" s="1" t="s">
        <v>75</v>
      </c>
      <c r="S166" s="1"/>
      <c r="T166" s="1">
        <v>1</v>
      </c>
      <c r="U166" s="1"/>
      <c r="V166" s="1" t="s">
        <v>75</v>
      </c>
      <c r="W166" s="1"/>
      <c r="X166" s="1">
        <v>1</v>
      </c>
      <c r="Y166" s="1"/>
      <c r="Z166" s="1" t="s">
        <v>75</v>
      </c>
      <c r="AB166">
        <v>1</v>
      </c>
      <c r="AI166" t="s">
        <v>74</v>
      </c>
      <c r="AK166" t="s">
        <v>75</v>
      </c>
      <c r="AM166" s="1" t="s">
        <v>631</v>
      </c>
      <c r="AN166" t="e">
        <f ca="1">strCheckDateOnDP(AD166:AL166,List06_9_DP)</f>
        <v>#NAME?</v>
      </c>
      <c r="AO166" t="str">
        <f>IF(AND(COUNTIF(AP162:AP162,AP166)&gt;1,AP166&lt;&gt;""),"ErrUnique:HasDoubleConn","")</f>
        <v/>
      </c>
    </row>
    <row r="167" spans="1:41" ht="20.100000000000001" customHeight="1">
      <c r="A167" s="1"/>
      <c r="B167" s="1"/>
      <c r="C167" s="1"/>
      <c r="D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G167" t="str">
        <f>AH166 &amp; "-" &amp; AJ166</f>
        <v>-</v>
      </c>
      <c r="AK167" t="s">
        <v>75</v>
      </c>
      <c r="AM167" s="1"/>
    </row>
    <row r="168" spans="1:41" ht="20.100000000000001" customHeight="1">
      <c r="A168" s="1"/>
      <c r="B168" s="1"/>
      <c r="C168" s="1"/>
      <c r="D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AM168" s="1"/>
    </row>
    <row r="169" spans="1:41" ht="20.100000000000001" customHeight="1">
      <c r="A169" s="1"/>
      <c r="B169" s="1"/>
      <c r="C169" s="1"/>
      <c r="D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AM169" s="1"/>
    </row>
    <row r="170" spans="1:41" ht="20.100000000000001" customHeight="1">
      <c r="A170" s="1"/>
      <c r="B170" s="1"/>
      <c r="C170" s="1"/>
      <c r="D170" s="1"/>
      <c r="I170" s="1"/>
      <c r="J170" s="1"/>
      <c r="K170" s="1"/>
      <c r="L170" s="1"/>
      <c r="M170" s="1"/>
      <c r="N170" s="1"/>
      <c r="Q170" t="s">
        <v>371</v>
      </c>
      <c r="AM170" s="1"/>
    </row>
    <row r="171" spans="1:41" ht="15" customHeight="1">
      <c r="A171" s="1"/>
      <c r="B171" s="1"/>
      <c r="C171" s="1"/>
      <c r="M171" t="s">
        <v>5</v>
      </c>
      <c r="AM171" s="1"/>
    </row>
    <row r="172" spans="1:41" ht="15" customHeight="1">
      <c r="A172" s="1"/>
      <c r="B172" s="1"/>
      <c r="M172" t="s">
        <v>365</v>
      </c>
    </row>
    <row r="173" spans="1:41" ht="15" customHeight="1">
      <c r="A173" s="1"/>
      <c r="M173" t="s">
        <v>19</v>
      </c>
    </row>
    <row r="174" spans="1:41" ht="15" customHeight="1">
      <c r="M174" t="s">
        <v>291</v>
      </c>
    </row>
    <row r="175" spans="1:41" ht="15" customHeight="1"/>
    <row r="176" spans="1:41" ht="17.100000000000001" customHeight="1">
      <c r="A176" t="s">
        <v>15</v>
      </c>
      <c r="C176" t="s">
        <v>194</v>
      </c>
    </row>
    <row r="178" spans="1:40" ht="22.5" customHeight="1">
      <c r="A178" s="1">
        <v>1</v>
      </c>
      <c r="L178">
        <f>mergeValue(A178)</f>
        <v>1</v>
      </c>
      <c r="M178" t="s">
        <v>21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t="s">
        <v>627</v>
      </c>
    </row>
    <row r="179" spans="1:40" ht="22.5" customHeight="1">
      <c r="A179" s="1"/>
      <c r="B179" s="1">
        <v>1</v>
      </c>
      <c r="L179" t="str">
        <f>mergeValue(A179) &amp;"."&amp; mergeValue(B179)</f>
        <v>1.1</v>
      </c>
      <c r="M179" t="s">
        <v>16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t="s">
        <v>449</v>
      </c>
    </row>
    <row r="180" spans="1:40" ht="45" customHeight="1">
      <c r="A180" s="1"/>
      <c r="B180" s="1"/>
      <c r="C180" s="1">
        <v>1</v>
      </c>
      <c r="L180" t="str">
        <f>mergeValue(A180) &amp;"."&amp; mergeValue(B180)&amp;"."&amp; mergeValue(C180)</f>
        <v>1.1.1</v>
      </c>
      <c r="M180" t="s">
        <v>560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t="s">
        <v>561</v>
      </c>
    </row>
    <row r="181" spans="1:40" ht="20.100000000000001" customHeight="1">
      <c r="A181" s="1"/>
      <c r="B181" s="1"/>
      <c r="C181" s="1"/>
      <c r="D181" s="1">
        <v>1</v>
      </c>
      <c r="I181" s="1"/>
      <c r="J181" s="1"/>
      <c r="K181" s="1"/>
      <c r="L181" s="1" t="str">
        <f>mergeValue(A181) &amp;"."&amp; mergeValue(B181)&amp;"."&amp; mergeValue(C181)&amp;"."&amp; mergeValue(D181)</f>
        <v>1.1.1.1</v>
      </c>
      <c r="M181" s="1"/>
      <c r="N181" s="1"/>
      <c r="O181" s="1" t="s">
        <v>83</v>
      </c>
      <c r="P181" s="1"/>
      <c r="Q181" s="1" t="s">
        <v>75</v>
      </c>
      <c r="R181" s="1"/>
      <c r="S181" s="1">
        <v>1</v>
      </c>
      <c r="T181" s="1"/>
      <c r="U181" s="1" t="s">
        <v>75</v>
      </c>
      <c r="V181" s="1"/>
      <c r="W181" s="1" t="s">
        <v>83</v>
      </c>
      <c r="X181" s="1"/>
      <c r="Y181" s="1" t="s">
        <v>75</v>
      </c>
      <c r="AA181">
        <v>1</v>
      </c>
      <c r="AH181" t="s">
        <v>74</v>
      </c>
      <c r="AJ181" t="s">
        <v>75</v>
      </c>
      <c r="AL181" s="1" t="s">
        <v>631</v>
      </c>
      <c r="AM181" t="e">
        <f ca="1">strCheckDateOnDP(AC181:AK181,List06_10_DP)</f>
        <v>#NAME?</v>
      </c>
      <c r="AN181" t="str">
        <f>IF(AND(COUNTIF(AO177:AO177,AO181)&gt;1,AO181&lt;&gt;""),"ErrUnique:HasDoubleConn","")</f>
        <v/>
      </c>
    </row>
    <row r="182" spans="1:40" ht="20.100000000000001" customHeight="1">
      <c r="A182" s="1"/>
      <c r="B182" s="1"/>
      <c r="C182" s="1"/>
      <c r="D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AF182" t="str">
        <f>AG181 &amp; "-" &amp; AI181</f>
        <v>-</v>
      </c>
      <c r="AJ182" t="s">
        <v>75</v>
      </c>
      <c r="AL182" s="1"/>
    </row>
    <row r="183" spans="1:40" ht="20.100000000000001" customHeight="1">
      <c r="A183" s="1"/>
      <c r="B183" s="1"/>
      <c r="C183" s="1"/>
      <c r="D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AL183" s="1"/>
    </row>
    <row r="184" spans="1:40" ht="20.100000000000001" customHeight="1">
      <c r="A184" s="1"/>
      <c r="B184" s="1"/>
      <c r="C184" s="1"/>
      <c r="D184" s="1"/>
      <c r="I184" s="1"/>
      <c r="J184" s="1"/>
      <c r="K184" s="1"/>
      <c r="L184" s="1"/>
      <c r="M184" s="1"/>
      <c r="N184" s="1"/>
      <c r="O184" s="1"/>
      <c r="P184" s="1"/>
      <c r="Q184" s="1"/>
      <c r="AL184" s="1"/>
    </row>
    <row r="185" spans="1:40" ht="20.100000000000001" customHeight="1">
      <c r="A185" s="1"/>
      <c r="B185" s="1"/>
      <c r="C185" s="1"/>
      <c r="D185" s="1"/>
      <c r="I185" s="1"/>
      <c r="J185" s="1"/>
      <c r="K185" s="1"/>
      <c r="L185" s="1"/>
      <c r="M185" s="1"/>
      <c r="P185" t="s">
        <v>371</v>
      </c>
      <c r="AL185" s="1"/>
    </row>
    <row r="186" spans="1:40" ht="15" customHeight="1">
      <c r="A186" s="1"/>
      <c r="B186" s="1"/>
      <c r="C186" s="1"/>
      <c r="M186" t="s">
        <v>5</v>
      </c>
      <c r="AL186" s="1"/>
    </row>
    <row r="187" spans="1:40" ht="15" customHeight="1">
      <c r="A187" s="1"/>
      <c r="B187" s="1"/>
      <c r="M187" t="s">
        <v>365</v>
      </c>
    </row>
    <row r="188" spans="1:40" ht="15" customHeight="1">
      <c r="A188" s="1"/>
      <c r="M188" t="s">
        <v>19</v>
      </c>
    </row>
    <row r="189" spans="1:40" ht="15" customHeight="1">
      <c r="M189" t="s">
        <v>291</v>
      </c>
    </row>
    <row r="190" spans="1:40" ht="15" customHeight="1"/>
    <row r="191" spans="1:40" ht="15" customHeight="1"/>
    <row r="192" spans="1:40" ht="15" customHeight="1"/>
    <row r="193" spans="1:28" ht="15" customHeight="1"/>
    <row r="194" spans="1:28" ht="15" customHeight="1"/>
    <row r="195" spans="1:28" ht="15" customHeight="1"/>
    <row r="196" spans="1:28" ht="15" customHeight="1"/>
    <row r="197" spans="1:28" ht="15" customHeight="1">
      <c r="Q197" s="1" t="s">
        <v>75</v>
      </c>
      <c r="R197" s="1"/>
      <c r="S197" s="1">
        <v>1</v>
      </c>
      <c r="T197" s="1"/>
      <c r="U197" s="1" t="s">
        <v>74</v>
      </c>
      <c r="V197" s="1"/>
      <c r="W197" s="1">
        <v>1</v>
      </c>
      <c r="X197" s="1"/>
      <c r="Y197" s="1" t="s">
        <v>74</v>
      </c>
      <c r="AA197">
        <v>1</v>
      </c>
    </row>
    <row r="198" spans="1:28" ht="15" customHeight="1">
      <c r="Q198" s="1"/>
      <c r="R198" s="1"/>
      <c r="S198" s="1"/>
      <c r="T198" s="1"/>
      <c r="U198" s="1"/>
      <c r="V198" s="1"/>
      <c r="W198" s="1"/>
      <c r="X198" s="1"/>
      <c r="Y198" s="1"/>
      <c r="AB198" t="s">
        <v>373</v>
      </c>
    </row>
    <row r="199" spans="1:28" ht="15" customHeight="1">
      <c r="Q199" s="1"/>
      <c r="R199" s="1"/>
      <c r="S199" s="1"/>
      <c r="T199" s="1"/>
      <c r="U199" s="1"/>
      <c r="X199" t="s">
        <v>372</v>
      </c>
    </row>
    <row r="200" spans="1:28" ht="15" customHeight="1">
      <c r="Q200" s="1"/>
    </row>
    <row r="203" spans="1:28" ht="15">
      <c r="A203" t="s">
        <v>260</v>
      </c>
    </row>
    <row r="204" spans="1:28" ht="15"/>
    <row r="205" spans="1:28" ht="15" customHeight="1"/>
    <row r="207" spans="1:28" ht="17.100000000000001" customHeight="1">
      <c r="A207" t="s">
        <v>259</v>
      </c>
    </row>
    <row r="209" spans="1:6" ht="17.100000000000001" customHeight="1">
      <c r="E209">
        <v>1</v>
      </c>
    </row>
    <row r="211" spans="1:6" ht="17.100000000000001" customHeight="1">
      <c r="A211" t="s">
        <v>260</v>
      </c>
    </row>
    <row r="213" spans="1:6" ht="17.100000000000001" customHeight="1">
      <c r="E213" t="s">
        <v>83</v>
      </c>
    </row>
    <row r="215" spans="1:6" ht="17.100000000000001" customHeight="1">
      <c r="A215" t="s">
        <v>261</v>
      </c>
    </row>
    <row r="217" spans="1:6" ht="17.100000000000001" customHeight="1">
      <c r="E217" t="s">
        <v>83</v>
      </c>
    </row>
    <row r="219" spans="1:6" ht="17.100000000000001" customHeight="1">
      <c r="A219" t="s">
        <v>287</v>
      </c>
      <c r="B219" t="s">
        <v>288</v>
      </c>
      <c r="C219" t="s">
        <v>289</v>
      </c>
    </row>
    <row r="221" spans="1:6" ht="20.100000000000001" customHeight="1">
      <c r="F221" t="s">
        <v>72</v>
      </c>
    </row>
    <row r="222" spans="1:6" ht="15">
      <c r="E222" t="s">
        <v>68</v>
      </c>
    </row>
    <row r="223" spans="1:6" ht="15">
      <c r="E223" t="s">
        <v>69</v>
      </c>
    </row>
    <row r="224" spans="1:6" ht="13.5" customHeight="1"/>
    <row r="225" spans="1:6" ht="20.100000000000001" customHeight="1">
      <c r="F225" t="s">
        <v>162</v>
      </c>
    </row>
    <row r="226" spans="1:6" ht="15">
      <c r="E226" t="s">
        <v>77</v>
      </c>
    </row>
    <row r="227" spans="1:6" ht="15">
      <c r="E227" t="s">
        <v>161</v>
      </c>
    </row>
    <row r="228" spans="1:6" ht="13.5" customHeight="1"/>
    <row r="229" spans="1:6" ht="20.100000000000001" customHeight="1">
      <c r="F229" t="s">
        <v>163</v>
      </c>
    </row>
    <row r="230" spans="1:6" ht="15">
      <c r="E230" t="s">
        <v>77</v>
      </c>
    </row>
    <row r="231" spans="1:6" ht="15">
      <c r="E231" t="s">
        <v>161</v>
      </c>
    </row>
    <row r="232" spans="1:6" ht="13.5" customHeight="1"/>
    <row r="233" spans="1:6" ht="20.100000000000001" customHeight="1">
      <c r="F233" t="s">
        <v>164</v>
      </c>
    </row>
    <row r="234" spans="1:6" ht="15">
      <c r="E234" t="s">
        <v>77</v>
      </c>
    </row>
    <row r="235" spans="1:6" ht="15">
      <c r="E235" t="s">
        <v>78</v>
      </c>
    </row>
    <row r="236" spans="1:6" ht="15">
      <c r="E236" t="s">
        <v>161</v>
      </c>
    </row>
    <row r="237" spans="1:6" ht="15">
      <c r="E237" t="s">
        <v>79</v>
      </c>
    </row>
    <row r="239" spans="1:6" ht="17.100000000000001" customHeight="1">
      <c r="A239" t="s">
        <v>308</v>
      </c>
    </row>
    <row r="241" spans="1:18" ht="15">
      <c r="A241" t="s">
        <v>50</v>
      </c>
      <c r="B241" t="s">
        <v>236</v>
      </c>
      <c r="F241" t="s">
        <v>236</v>
      </c>
      <c r="G241" t="s">
        <v>236</v>
      </c>
      <c r="H241" t="s">
        <v>236</v>
      </c>
      <c r="M241" t="str">
        <f>IF(ISERROR(INDEX(kind_of_nameforms,MATCH(E241,kind_of_forms,0),1)),"",INDEX(kind_of_nameforms,MATCH(E241,kind_of_forms,0),1))</f>
        <v/>
      </c>
    </row>
    <row r="244" spans="1:18" ht="15">
      <c r="A244" t="s">
        <v>408</v>
      </c>
    </row>
    <row r="245" spans="1:18" ht="15"/>
    <row r="246" spans="1:18" ht="15" customHeight="1">
      <c r="B246" t="s">
        <v>409</v>
      </c>
      <c r="C246" s="1"/>
      <c r="D246" s="1">
        <v>1</v>
      </c>
      <c r="E246" s="1"/>
      <c r="G246">
        <v>0</v>
      </c>
      <c r="J246" t="s">
        <v>482</v>
      </c>
      <c r="M246">
        <f>mergeValue(H246)</f>
        <v>0</v>
      </c>
      <c r="P246" t="str">
        <f>IF(ISERROR(MATCH(Q246,MODesc,0)),"n","y")</f>
        <v>n</v>
      </c>
      <c r="R246" t="str">
        <f>K246&amp;"("&amp;L246&amp;")"</f>
        <v>()</v>
      </c>
    </row>
    <row r="247" spans="1:18" ht="15" customHeight="1">
      <c r="C247" s="1"/>
      <c r="D247" s="1"/>
      <c r="E247" s="1"/>
      <c r="H247" t="s">
        <v>407</v>
      </c>
    </row>
    <row r="248" spans="1:18" ht="15"/>
    <row r="249" spans="1:18" ht="15">
      <c r="A249" t="s">
        <v>410</v>
      </c>
    </row>
    <row r="250" spans="1:18" ht="15"/>
    <row r="251" spans="1:18" ht="15" customHeight="1">
      <c r="B251" t="s">
        <v>409</v>
      </c>
      <c r="C251" s="1"/>
      <c r="F251" s="1"/>
      <c r="G251" s="1">
        <v>0</v>
      </c>
      <c r="H251" s="1"/>
      <c r="J251" t="s">
        <v>482</v>
      </c>
      <c r="M251">
        <f>mergeValue(H251)</f>
        <v>0</v>
      </c>
      <c r="R251" t="str">
        <f>K251&amp;"("&amp;L251&amp;")"</f>
        <v>()</v>
      </c>
    </row>
    <row r="252" spans="1:18" ht="15" customHeight="1">
      <c r="C252" s="1"/>
      <c r="F252" s="1"/>
      <c r="G252" s="1"/>
      <c r="H252" s="1"/>
      <c r="K252" t="s">
        <v>4</v>
      </c>
    </row>
    <row r="253" spans="1:18" ht="15"/>
    <row r="254" spans="1:18" ht="15">
      <c r="A254" t="s">
        <v>411</v>
      </c>
    </row>
    <row r="255" spans="1:18" ht="15"/>
    <row r="256" spans="1:18" ht="15" customHeight="1">
      <c r="B256" t="s">
        <v>409</v>
      </c>
      <c r="J256">
        <v>0</v>
      </c>
      <c r="M256">
        <f>mergeValue(H256)</f>
        <v>0</v>
      </c>
      <c r="R256" t="str">
        <f>K256&amp;" ("&amp;L256&amp;")"</f>
        <v xml:space="preserve"> ()</v>
      </c>
    </row>
    <row r="258" spans="1:8" ht="15"/>
    <row r="259" spans="1:8" ht="15">
      <c r="A259" t="s">
        <v>429</v>
      </c>
    </row>
    <row r="260" spans="1:8" ht="15"/>
    <row r="261" spans="1:8" ht="20.100000000000001" customHeight="1"/>
    <row r="262" spans="1:8" ht="15"/>
    <row r="263" spans="1:8" ht="15"/>
    <row r="264" spans="1:8" ht="15">
      <c r="A264" t="s">
        <v>435</v>
      </c>
    </row>
    <row r="265" spans="1:8" ht="15"/>
    <row r="266" spans="1:8" ht="20.100000000000001" customHeight="1">
      <c r="F266" t="s">
        <v>434</v>
      </c>
      <c r="G266" t="s">
        <v>434</v>
      </c>
    </row>
    <row r="267" spans="1:8" ht="15"/>
    <row r="268" spans="1:8" ht="15"/>
    <row r="269" spans="1:8" ht="15">
      <c r="A269" t="s">
        <v>436</v>
      </c>
    </row>
    <row r="270" spans="1:8" ht="15"/>
    <row r="271" spans="1:8" ht="20.100000000000001" customHeight="1">
      <c r="F271" t="s">
        <v>434</v>
      </c>
      <c r="H271" t="s">
        <v>434</v>
      </c>
    </row>
    <row r="272" spans="1:8" ht="15"/>
    <row r="273" spans="1:9" ht="15"/>
    <row r="274" spans="1:9" ht="15">
      <c r="A274" t="s">
        <v>437</v>
      </c>
    </row>
    <row r="275" spans="1:9" ht="15"/>
    <row r="276" spans="1:9" ht="20.100000000000001" customHeight="1">
      <c r="E276">
        <f>E275</f>
        <v>0</v>
      </c>
      <c r="F276" t="s">
        <v>434</v>
      </c>
      <c r="H276" t="s">
        <v>434</v>
      </c>
    </row>
    <row r="277" spans="1:9" ht="15"/>
    <row r="279" spans="1:9" ht="15">
      <c r="A279" t="s">
        <v>438</v>
      </c>
    </row>
    <row r="280" spans="1:9" ht="15"/>
    <row r="281" spans="1:9" ht="20.100000000000001" customHeight="1">
      <c r="E281">
        <f>E280</f>
        <v>0</v>
      </c>
      <c r="F281" t="s">
        <v>434</v>
      </c>
      <c r="H281" t="s">
        <v>434</v>
      </c>
    </row>
    <row r="284" spans="1:9" ht="17.100000000000001" customHeight="1">
      <c r="A284" t="s">
        <v>474</v>
      </c>
    </row>
    <row r="286" spans="1:9" ht="15">
      <c r="A286" s="1">
        <v>1</v>
      </c>
      <c r="F286" t="str">
        <f>"2." &amp;mergeValue(A286)</f>
        <v>2.1</v>
      </c>
      <c r="G286" t="s">
        <v>463</v>
      </c>
      <c r="I286" t="s">
        <v>551</v>
      </c>
    </row>
    <row r="287" spans="1:9" ht="15">
      <c r="A287" s="1"/>
      <c r="F287" t="str">
        <f>"3." &amp;mergeValue(A287)</f>
        <v>3.1</v>
      </c>
      <c r="G287" t="s">
        <v>464</v>
      </c>
      <c r="I287" t="s">
        <v>549</v>
      </c>
    </row>
    <row r="288" spans="1:9" ht="15">
      <c r="A288" s="1"/>
      <c r="F288" t="str">
        <f>"4."&amp;mergeValue(A288)</f>
        <v>4.1</v>
      </c>
      <c r="G288" t="s">
        <v>465</v>
      </c>
      <c r="H288" t="s">
        <v>434</v>
      </c>
    </row>
    <row r="289" spans="1:9" ht="15">
      <c r="A289" s="1"/>
      <c r="B289" s="1">
        <v>1</v>
      </c>
      <c r="F289" t="str">
        <f>"4."&amp;mergeValue(A289) &amp;"."&amp;mergeValue(B289)</f>
        <v>4.1.1</v>
      </c>
      <c r="G289" t="s">
        <v>553</v>
      </c>
      <c r="H289" t="str">
        <f>IF(region_name="","",region_name)</f>
        <v>Ставропольский край</v>
      </c>
      <c r="I289" t="s">
        <v>468</v>
      </c>
    </row>
    <row r="290" spans="1:9" ht="15">
      <c r="A290" s="1"/>
      <c r="B290" s="1"/>
      <c r="C290" s="1">
        <v>1</v>
      </c>
      <c r="F290" t="str">
        <f>"4."&amp;mergeValue(A290) &amp;"."&amp;mergeValue(B290)&amp;"."&amp;mergeValue(C290)</f>
        <v>4.1.1.1</v>
      </c>
      <c r="G290" t="s">
        <v>466</v>
      </c>
      <c r="I290" t="s">
        <v>469</v>
      </c>
    </row>
    <row r="291" spans="1:9" ht="33.75" customHeight="1">
      <c r="A291" s="1"/>
      <c r="B291" s="1"/>
      <c r="C291" s="1"/>
      <c r="D291">
        <v>1</v>
      </c>
      <c r="F291" t="str">
        <f>"4."&amp;mergeValue(A291) &amp;"."&amp;mergeValue(B291)&amp;"."&amp;mergeValue(C291)&amp;"."&amp;mergeValue(D291)</f>
        <v>4.1.1.1.1</v>
      </c>
      <c r="G291" t="s">
        <v>467</v>
      </c>
      <c r="I291" s="1" t="s">
        <v>552</v>
      </c>
    </row>
    <row r="292" spans="1:9" ht="15">
      <c r="A292" s="1"/>
      <c r="B292" s="1"/>
      <c r="C292" s="1"/>
      <c r="G292" t="s">
        <v>4</v>
      </c>
      <c r="I292" s="1"/>
    </row>
    <row r="293" spans="1:9" ht="15">
      <c r="A293" s="1"/>
      <c r="B293" s="1"/>
      <c r="G293" t="s">
        <v>407</v>
      </c>
    </row>
    <row r="294" spans="1:9" ht="15">
      <c r="A294" s="1"/>
      <c r="G294" t="s">
        <v>473</v>
      </c>
    </row>
    <row r="295" spans="1:9" ht="15">
      <c r="G295" t="s">
        <v>472</v>
      </c>
    </row>
    <row r="302" spans="1:9" ht="17.100000000000001" customHeight="1">
      <c r="A302" t="s">
        <v>604</v>
      </c>
    </row>
    <row r="307" spans="1:12" ht="17.100000000000001" customHeight="1">
      <c r="A307" t="s">
        <v>605</v>
      </c>
    </row>
    <row r="309" spans="1:12" ht="17.100000000000001" customHeight="1">
      <c r="D309" s="1"/>
      <c r="E309" s="1"/>
      <c r="F309" s="1"/>
      <c r="K309" t="s">
        <v>434</v>
      </c>
      <c r="L309" s="1" t="s">
        <v>598</v>
      </c>
    </row>
    <row r="310" spans="1:12" ht="17.100000000000001" customHeight="1">
      <c r="D310" s="1"/>
      <c r="E310" s="1"/>
      <c r="F310" s="1"/>
      <c r="H310" t="s">
        <v>258</v>
      </c>
      <c r="L310" s="1"/>
    </row>
    <row r="313" spans="1:12" ht="17.100000000000001" customHeight="1">
      <c r="A313" t="s">
        <v>606</v>
      </c>
    </row>
    <row r="315" spans="1:12" ht="17.100000000000001" customHeight="1">
      <c r="D315" s="1"/>
      <c r="E315" s="1"/>
      <c r="F315" s="1"/>
      <c r="K315" t="s">
        <v>434</v>
      </c>
      <c r="L315" s="1" t="s">
        <v>598</v>
      </c>
    </row>
    <row r="316" spans="1:12" ht="17.100000000000001" customHeight="1">
      <c r="D316" s="1"/>
      <c r="E316" s="1"/>
      <c r="F316" s="1"/>
      <c r="H316" t="s">
        <v>258</v>
      </c>
      <c r="L316" s="1"/>
    </row>
    <row r="319" spans="1:12" ht="17.100000000000001" customHeight="1">
      <c r="A319" t="s">
        <v>607</v>
      </c>
    </row>
    <row r="321" spans="1:11" ht="17.100000000000001" customHeight="1">
      <c r="K321" t="s">
        <v>434</v>
      </c>
    </row>
    <row r="324" spans="1:11" ht="17.100000000000001" customHeight="1">
      <c r="A324" t="s">
        <v>608</v>
      </c>
    </row>
    <row r="326" spans="1:11" ht="17.100000000000001" customHeight="1">
      <c r="K326" t="s">
        <v>434</v>
      </c>
    </row>
  </sheetData>
  <sheetProtection formatColumns="0" formatRows="0"/>
  <dataConsolidate leftLabels="1" link="1"/>
  <mergeCells count="237"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O80:V80"/>
    <mergeCell ref="O81:V81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S117:S118"/>
    <mergeCell ref="O145:V145"/>
    <mergeCell ref="O112:V112"/>
    <mergeCell ref="O111:V111"/>
    <mergeCell ref="O147:V147"/>
    <mergeCell ref="S134:S135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C180:C186"/>
    <mergeCell ref="C165:C171"/>
    <mergeCell ref="A92:A104"/>
    <mergeCell ref="B93:B103"/>
    <mergeCell ref="C94:C102"/>
    <mergeCell ref="D95:D101"/>
    <mergeCell ref="H95:H101"/>
    <mergeCell ref="E96:E100"/>
    <mergeCell ref="I96:I100"/>
    <mergeCell ref="F97:F99"/>
    <mergeCell ref="O92:AC92"/>
    <mergeCell ref="O93:AC93"/>
    <mergeCell ref="O94:AC94"/>
    <mergeCell ref="O95:AC95"/>
    <mergeCell ref="O96:AC96"/>
    <mergeCell ref="AA97:AA98"/>
    <mergeCell ref="AB97:AB98"/>
    <mergeCell ref="J97:J99"/>
    <mergeCell ref="F315:F316"/>
    <mergeCell ref="L315:L316"/>
    <mergeCell ref="D309:D310"/>
    <mergeCell ref="D315:D316"/>
    <mergeCell ref="E315:E316"/>
    <mergeCell ref="E309:E310"/>
    <mergeCell ref="F309:F310"/>
    <mergeCell ref="L309:L310"/>
    <mergeCell ref="AD97:AD100"/>
    <mergeCell ref="N97:N98"/>
    <mergeCell ref="Y97:Y98"/>
    <mergeCell ref="Z97:Z98"/>
    <mergeCell ref="O148:V148"/>
    <mergeCell ref="R117:R118"/>
    <mergeCell ref="O129:V129"/>
    <mergeCell ref="O131:V131"/>
    <mergeCell ref="K181:K185"/>
    <mergeCell ref="K166:K170"/>
    <mergeCell ref="I166:I170"/>
    <mergeCell ref="J166:J170"/>
    <mergeCell ref="F251:F252"/>
    <mergeCell ref="G251:G252"/>
    <mergeCell ref="N165:AL165"/>
    <mergeCell ref="O150:V150"/>
  </mergeCells>
  <phoneticPr fontId="0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O95:AC95 E304:G304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J315 J326 P97:R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AB106 Z106 Z97:Z98 AB97:AB9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H309:I309 H315:I315 H321:I321 H326:I326 AA97:AA98"/>
    <dataValidation allowBlank="1" promptTitle="checkPeriodRange" sqref="AF182:AK182 Q51 Q152 Q135 Q118 AG167:AL167 Q35 Q67 Q83 R98:X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showErrorMessage="1" errorTitle="Ошибка" error="Выберите значение из списка" sqref="O49 O65 O33 O81 O96:P96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S68:S73 S36:S41 S84:S89 S52:S57 Z99:Z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309 J32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workbookViewId="0"/>
  </sheetViews>
  <sheetFormatPr defaultRowHeight="15"/>
  <cols>
    <col min="1" max="1" width="32.5703125" customWidth="1"/>
    <col min="4" max="6" width="26.5703125" customWidth="1"/>
    <col min="7" max="7" width="31.42578125" customWidth="1"/>
    <col min="8" max="8" width="40.85546875" customWidth="1"/>
    <col min="9" max="9" width="14.5703125" customWidth="1"/>
    <col min="10" max="10" width="26.85546875" customWidth="1"/>
    <col min="11" max="11" width="50" customWidth="1"/>
    <col min="12" max="13" width="10.7109375" customWidth="1"/>
    <col min="14" max="14" width="55.140625" customWidth="1"/>
    <col min="15" max="15" width="31.85546875" customWidth="1"/>
    <col min="16" max="16" width="23.85546875" customWidth="1"/>
    <col min="17" max="17" width="46.5703125" customWidth="1"/>
    <col min="18" max="18" width="24" bestFit="1" customWidth="1"/>
    <col min="19" max="19" width="20.5703125" customWidth="1"/>
    <col min="20" max="20" width="22" customWidth="1"/>
    <col min="21" max="22" width="26.42578125" customWidth="1"/>
    <col min="23" max="23" width="8.28515625" hidden="1" customWidth="1"/>
    <col min="24" max="24" width="59.7109375" customWidth="1"/>
    <col min="25" max="25" width="49.140625" customWidth="1"/>
    <col min="26" max="26" width="11.140625" customWidth="1"/>
    <col min="27" max="30" width="29" customWidth="1"/>
    <col min="32" max="32" width="34.7109375" customWidth="1"/>
    <col min="34" max="35" width="34.42578125" customWidth="1"/>
    <col min="37" max="37" width="24.5703125" customWidth="1"/>
    <col min="39" max="39" width="26.140625" customWidth="1"/>
    <col min="40" max="40" width="1.7109375" customWidth="1"/>
    <col min="42" max="42" width="27.28515625" customWidth="1"/>
    <col min="43" max="43" width="29.7109375" customWidth="1"/>
    <col min="44" max="44" width="1.7109375" customWidth="1"/>
    <col min="45" max="45" width="21.42578125" customWidth="1"/>
    <col min="46" max="46" width="1.7109375" customWidth="1"/>
    <col min="47" max="47" width="31.28515625" bestFit="1" customWidth="1"/>
    <col min="48" max="48" width="1.7109375" customWidth="1"/>
    <col min="52" max="52" width="20" customWidth="1"/>
    <col min="53" max="53" width="42.85546875" bestFit="1" customWidth="1"/>
  </cols>
  <sheetData>
    <row r="1" spans="1:53" ht="43.5" customHeight="1">
      <c r="A1" t="s">
        <v>62</v>
      </c>
      <c r="B1" t="s">
        <v>342</v>
      </c>
      <c r="C1" t="s">
        <v>76</v>
      </c>
      <c r="D1" t="s">
        <v>73</v>
      </c>
      <c r="E1" t="s">
        <v>171</v>
      </c>
      <c r="F1" t="s">
        <v>209</v>
      </c>
      <c r="G1" t="s">
        <v>187</v>
      </c>
      <c r="H1" t="s">
        <v>191</v>
      </c>
      <c r="I1" t="s">
        <v>208</v>
      </c>
      <c r="J1" t="s">
        <v>225</v>
      </c>
      <c r="K1" t="s">
        <v>229</v>
      </c>
      <c r="N1" t="s">
        <v>263</v>
      </c>
      <c r="O1" t="s">
        <v>255</v>
      </c>
      <c r="P1" t="s">
        <v>278</v>
      </c>
      <c r="Q1" t="s">
        <v>318</v>
      </c>
      <c r="R1" t="s">
        <v>22</v>
      </c>
      <c r="S1" t="s">
        <v>30</v>
      </c>
      <c r="T1" t="s">
        <v>36</v>
      </c>
      <c r="U1" t="s">
        <v>41</v>
      </c>
      <c r="W1" t="s">
        <v>307</v>
      </c>
      <c r="X1" t="s">
        <v>276</v>
      </c>
      <c r="Y1" t="s">
        <v>290</v>
      </c>
      <c r="AA1" t="s">
        <v>343</v>
      </c>
      <c r="AC1" t="s">
        <v>344</v>
      </c>
      <c r="AF1" t="s">
        <v>315</v>
      </c>
      <c r="AH1" t="s">
        <v>316</v>
      </c>
      <c r="AI1" t="s">
        <v>317</v>
      </c>
      <c r="AK1" t="s">
        <v>334</v>
      </c>
      <c r="AM1" t="s">
        <v>335</v>
      </c>
      <c r="AP1" t="s">
        <v>355</v>
      </c>
      <c r="AQ1" t="s">
        <v>354</v>
      </c>
      <c r="AS1" t="s">
        <v>360</v>
      </c>
      <c r="AU1" t="s">
        <v>381</v>
      </c>
      <c r="AW1" t="s">
        <v>511</v>
      </c>
      <c r="AX1" t="s">
        <v>512</v>
      </c>
      <c r="AZ1" s="1" t="s">
        <v>543</v>
      </c>
      <c r="BA1" s="1"/>
    </row>
    <row r="2" spans="1:53" ht="66.75" customHeight="1">
      <c r="A2" t="s">
        <v>91</v>
      </c>
      <c r="B2">
        <v>2000</v>
      </c>
      <c r="C2">
        <v>2013</v>
      </c>
      <c r="D2" t="s">
        <v>74</v>
      </c>
      <c r="E2" t="s">
        <v>172</v>
      </c>
      <c r="F2" t="s">
        <v>210</v>
      </c>
      <c r="G2" t="s">
        <v>185</v>
      </c>
      <c r="H2" t="s">
        <v>189</v>
      </c>
      <c r="I2" t="s">
        <v>83</v>
      </c>
      <c r="J2" t="s">
        <v>226</v>
      </c>
      <c r="K2" t="s">
        <v>230</v>
      </c>
      <c r="L2" t="s">
        <v>230</v>
      </c>
      <c r="M2">
        <v>1</v>
      </c>
      <c r="N2" t="s">
        <v>267</v>
      </c>
      <c r="O2" t="s">
        <v>348</v>
      </c>
      <c r="P2" t="s">
        <v>42</v>
      </c>
      <c r="Q2" t="s">
        <v>3</v>
      </c>
      <c r="R2" t="s">
        <v>25</v>
      </c>
      <c r="S2" t="s">
        <v>27</v>
      </c>
      <c r="T2" t="s">
        <v>31</v>
      </c>
      <c r="U2" t="s">
        <v>37</v>
      </c>
      <c r="V2">
        <v>1</v>
      </c>
      <c r="X2">
        <v>111</v>
      </c>
      <c r="AA2" t="s">
        <v>363</v>
      </c>
      <c r="AB2" t="s">
        <v>363</v>
      </c>
      <c r="AC2" t="s">
        <v>292</v>
      </c>
      <c r="AD2" t="s">
        <v>292</v>
      </c>
      <c r="AF2" t="s">
        <v>37</v>
      </c>
      <c r="AH2" t="s">
        <v>320</v>
      </c>
      <c r="AI2" t="s">
        <v>320</v>
      </c>
      <c r="AK2" t="s">
        <v>326</v>
      </c>
      <c r="AM2" t="s">
        <v>336</v>
      </c>
      <c r="AP2" t="s">
        <v>564</v>
      </c>
      <c r="AQ2" t="s">
        <v>563</v>
      </c>
      <c r="AS2" t="s">
        <v>358</v>
      </c>
      <c r="AU2" t="s">
        <v>374</v>
      </c>
      <c r="AW2" t="s">
        <v>513</v>
      </c>
      <c r="AX2" t="s">
        <v>513</v>
      </c>
      <c r="AZ2" t="s">
        <v>544</v>
      </c>
      <c r="BA2" t="s">
        <v>545</v>
      </c>
    </row>
    <row r="3" spans="1:53" ht="66.75" customHeight="1">
      <c r="A3" t="s">
        <v>92</v>
      </c>
      <c r="B3">
        <v>2001</v>
      </c>
      <c r="C3">
        <v>2014</v>
      </c>
      <c r="D3" t="s">
        <v>75</v>
      </c>
      <c r="E3" t="s">
        <v>173</v>
      </c>
      <c r="F3" t="s">
        <v>211</v>
      </c>
      <c r="G3" t="s">
        <v>186</v>
      </c>
      <c r="H3" t="s">
        <v>190</v>
      </c>
      <c r="I3" t="s">
        <v>49</v>
      </c>
      <c r="J3" t="s">
        <v>264</v>
      </c>
      <c r="K3" t="s">
        <v>232</v>
      </c>
      <c r="L3" t="s">
        <v>232</v>
      </c>
      <c r="M3">
        <v>2</v>
      </c>
      <c r="N3" t="s">
        <v>242</v>
      </c>
      <c r="O3" t="s">
        <v>349</v>
      </c>
      <c r="P3" t="s">
        <v>43</v>
      </c>
      <c r="Q3" t="s">
        <v>283</v>
      </c>
      <c r="R3" t="s">
        <v>285</v>
      </c>
      <c r="S3" t="s">
        <v>28</v>
      </c>
      <c r="T3" t="s">
        <v>32</v>
      </c>
      <c r="U3" t="s">
        <v>38</v>
      </c>
      <c r="V3">
        <v>2</v>
      </c>
      <c r="X3" t="s">
        <v>563</v>
      </c>
      <c r="Y3" t="s">
        <v>567</v>
      </c>
      <c r="AA3" t="s">
        <v>362</v>
      </c>
      <c r="AB3" t="s">
        <v>362</v>
      </c>
      <c r="AC3" t="s">
        <v>293</v>
      </c>
      <c r="AD3" t="s">
        <v>293</v>
      </c>
      <c r="AF3" t="s">
        <v>38</v>
      </c>
      <c r="AH3" t="s">
        <v>345</v>
      </c>
      <c r="AI3" t="s">
        <v>324</v>
      </c>
      <c r="AK3" t="s">
        <v>327</v>
      </c>
      <c r="AM3" t="s">
        <v>337</v>
      </c>
      <c r="AP3" t="s">
        <v>563</v>
      </c>
      <c r="AQ3" t="s">
        <v>566</v>
      </c>
      <c r="AS3" t="s">
        <v>359</v>
      </c>
      <c r="AU3" t="s">
        <v>375</v>
      </c>
      <c r="AW3" t="s">
        <v>514</v>
      </c>
      <c r="AX3" t="s">
        <v>514</v>
      </c>
      <c r="AZ3" t="s">
        <v>611</v>
      </c>
      <c r="BA3" t="s">
        <v>610</v>
      </c>
    </row>
    <row r="4" spans="1:53" ht="66.75" customHeight="1">
      <c r="A4" t="s">
        <v>93</v>
      </c>
      <c r="B4">
        <v>2002</v>
      </c>
      <c r="C4">
        <v>2015</v>
      </c>
      <c r="E4" t="s">
        <v>174</v>
      </c>
      <c r="F4" t="s">
        <v>212</v>
      </c>
      <c r="H4" t="s">
        <v>2</v>
      </c>
      <c r="I4" t="s">
        <v>50</v>
      </c>
      <c r="J4" t="s">
        <v>265</v>
      </c>
      <c r="K4" t="s">
        <v>233</v>
      </c>
      <c r="L4" t="s">
        <v>233</v>
      </c>
      <c r="M4">
        <v>3</v>
      </c>
      <c r="N4" t="s">
        <v>268</v>
      </c>
      <c r="O4" t="s">
        <v>350</v>
      </c>
      <c r="Q4" t="s">
        <v>24</v>
      </c>
      <c r="R4" t="s">
        <v>706</v>
      </c>
      <c r="S4" t="s">
        <v>29</v>
      </c>
      <c r="T4" t="s">
        <v>33</v>
      </c>
      <c r="U4" t="s">
        <v>39</v>
      </c>
      <c r="V4">
        <v>3</v>
      </c>
      <c r="X4">
        <v>222</v>
      </c>
      <c r="AA4" t="s">
        <v>361</v>
      </c>
      <c r="AB4" t="s">
        <v>361</v>
      </c>
      <c r="AC4" t="s">
        <v>294</v>
      </c>
      <c r="AD4" t="s">
        <v>294</v>
      </c>
      <c r="AF4" t="s">
        <v>39</v>
      </c>
      <c r="AH4" t="s">
        <v>351</v>
      </c>
      <c r="AK4" t="s">
        <v>328</v>
      </c>
      <c r="AM4" t="s">
        <v>338</v>
      </c>
      <c r="AP4" t="s">
        <v>566</v>
      </c>
      <c r="AQ4" t="s">
        <v>565</v>
      </c>
      <c r="AS4" t="s">
        <v>325</v>
      </c>
      <c r="AU4" t="s">
        <v>376</v>
      </c>
      <c r="AW4" t="s">
        <v>515</v>
      </c>
      <c r="AX4" t="s">
        <v>515</v>
      </c>
      <c r="AZ4" t="s">
        <v>613</v>
      </c>
      <c r="BA4" t="s">
        <v>612</v>
      </c>
    </row>
    <row r="5" spans="1:53" ht="66.75" customHeight="1">
      <c r="A5" t="s">
        <v>94</v>
      </c>
      <c r="B5">
        <v>2003</v>
      </c>
      <c r="C5">
        <v>2016</v>
      </c>
      <c r="E5" t="s">
        <v>175</v>
      </c>
      <c r="F5" t="s">
        <v>213</v>
      </c>
      <c r="I5" t="s">
        <v>51</v>
      </c>
      <c r="K5" t="s">
        <v>231</v>
      </c>
      <c r="L5" t="s">
        <v>231</v>
      </c>
      <c r="M5">
        <v>4</v>
      </c>
      <c r="N5" t="s">
        <v>269</v>
      </c>
      <c r="O5" t="s">
        <v>320</v>
      </c>
      <c r="Q5" t="s">
        <v>284</v>
      </c>
      <c r="R5" t="s">
        <v>286</v>
      </c>
      <c r="T5" t="s">
        <v>34</v>
      </c>
      <c r="U5" t="s">
        <v>40</v>
      </c>
      <c r="V5">
        <v>4</v>
      </c>
      <c r="X5">
        <v>333</v>
      </c>
      <c r="Z5">
        <v>1</v>
      </c>
      <c r="AA5" t="s">
        <v>364</v>
      </c>
      <c r="AB5" t="s">
        <v>364</v>
      </c>
      <c r="AF5" t="s">
        <v>309</v>
      </c>
      <c r="AH5" t="s">
        <v>346</v>
      </c>
      <c r="AK5" t="s">
        <v>329</v>
      </c>
      <c r="AM5" t="s">
        <v>339</v>
      </c>
      <c r="AP5" t="s">
        <v>565</v>
      </c>
      <c r="AU5" t="s">
        <v>377</v>
      </c>
      <c r="AW5" t="s">
        <v>516</v>
      </c>
      <c r="AX5" t="s">
        <v>516</v>
      </c>
      <c r="AZ5" t="s">
        <v>624</v>
      </c>
      <c r="BA5" t="s">
        <v>623</v>
      </c>
    </row>
    <row r="6" spans="1:53" ht="66.75" customHeight="1">
      <c r="A6" t="s">
        <v>95</v>
      </c>
      <c r="B6">
        <v>2004</v>
      </c>
      <c r="C6">
        <v>2017</v>
      </c>
      <c r="E6" t="s">
        <v>176</v>
      </c>
      <c r="G6" t="s">
        <v>273</v>
      </c>
      <c r="H6" t="s">
        <v>241</v>
      </c>
      <c r="I6" t="s">
        <v>63</v>
      </c>
      <c r="J6" t="s">
        <v>247</v>
      </c>
      <c r="N6" t="s">
        <v>270</v>
      </c>
      <c r="O6" t="s">
        <v>324</v>
      </c>
      <c r="R6" t="s">
        <v>3</v>
      </c>
      <c r="T6" t="s">
        <v>35</v>
      </c>
      <c r="U6" t="s">
        <v>309</v>
      </c>
      <c r="V6">
        <v>5</v>
      </c>
      <c r="X6" t="s">
        <v>564</v>
      </c>
      <c r="Y6" t="s">
        <v>567</v>
      </c>
      <c r="AH6" t="s">
        <v>347</v>
      </c>
      <c r="AK6" t="s">
        <v>330</v>
      </c>
      <c r="AM6" t="s">
        <v>340</v>
      </c>
      <c r="AU6" t="s">
        <v>378</v>
      </c>
      <c r="AW6" t="s">
        <v>517</v>
      </c>
      <c r="AX6" t="s">
        <v>517</v>
      </c>
      <c r="AZ6" t="s">
        <v>625</v>
      </c>
      <c r="BA6" t="s">
        <v>626</v>
      </c>
    </row>
    <row r="7" spans="1:53" ht="66.75" customHeight="1">
      <c r="A7" t="s">
        <v>96</v>
      </c>
      <c r="B7">
        <v>2005</v>
      </c>
      <c r="E7" t="s">
        <v>177</v>
      </c>
      <c r="G7" t="s">
        <v>238</v>
      </c>
      <c r="H7" t="s">
        <v>240</v>
      </c>
      <c r="I7" t="s">
        <v>64</v>
      </c>
      <c r="J7" t="s">
        <v>266</v>
      </c>
      <c r="N7" t="s">
        <v>271</v>
      </c>
      <c r="O7" t="s">
        <v>345</v>
      </c>
      <c r="U7" t="s">
        <v>75</v>
      </c>
      <c r="V7" t="s">
        <v>64</v>
      </c>
      <c r="X7">
        <v>66666</v>
      </c>
      <c r="AH7" t="s">
        <v>321</v>
      </c>
      <c r="AK7" t="s">
        <v>331</v>
      </c>
      <c r="AM7" t="s">
        <v>341</v>
      </c>
      <c r="AU7" t="s">
        <v>379</v>
      </c>
      <c r="AW7" t="s">
        <v>518</v>
      </c>
      <c r="AX7" t="s">
        <v>518</v>
      </c>
    </row>
    <row r="8" spans="1:53" ht="66.75" customHeight="1">
      <c r="A8" t="s">
        <v>97</v>
      </c>
      <c r="B8">
        <v>2006</v>
      </c>
      <c r="E8" t="s">
        <v>178</v>
      </c>
      <c r="G8" t="s">
        <v>239</v>
      </c>
      <c r="H8" t="s">
        <v>246</v>
      </c>
      <c r="I8" t="s">
        <v>169</v>
      </c>
      <c r="J8" t="s">
        <v>262</v>
      </c>
      <c r="N8" t="s">
        <v>272</v>
      </c>
      <c r="O8" t="s">
        <v>351</v>
      </c>
      <c r="V8" t="s">
        <v>169</v>
      </c>
      <c r="X8">
        <v>77777</v>
      </c>
      <c r="AK8" t="s">
        <v>332</v>
      </c>
      <c r="AU8" t="s">
        <v>380</v>
      </c>
      <c r="AW8" t="s">
        <v>519</v>
      </c>
      <c r="AX8" t="s">
        <v>519</v>
      </c>
    </row>
    <row r="9" spans="1:53" ht="66.75" customHeight="1">
      <c r="A9" t="s">
        <v>98</v>
      </c>
      <c r="B9">
        <v>2007</v>
      </c>
      <c r="E9" t="s">
        <v>179</v>
      </c>
      <c r="G9" t="s">
        <v>246</v>
      </c>
      <c r="I9" t="s">
        <v>170</v>
      </c>
      <c r="O9" t="s">
        <v>346</v>
      </c>
      <c r="V9" t="s">
        <v>170</v>
      </c>
      <c r="X9">
        <v>8888</v>
      </c>
      <c r="Z9">
        <v>1</v>
      </c>
      <c r="AK9" t="s">
        <v>333</v>
      </c>
      <c r="AW9" t="s">
        <v>520</v>
      </c>
      <c r="AX9" t="s">
        <v>520</v>
      </c>
    </row>
    <row r="10" spans="1:53" ht="66.75" customHeight="1">
      <c r="A10" t="s">
        <v>99</v>
      </c>
      <c r="B10">
        <v>2008</v>
      </c>
      <c r="E10" t="s">
        <v>180</v>
      </c>
      <c r="I10" t="s">
        <v>193</v>
      </c>
      <c r="O10" t="s">
        <v>347</v>
      </c>
      <c r="V10" t="s">
        <v>193</v>
      </c>
      <c r="X10" t="s">
        <v>565</v>
      </c>
      <c r="Y10" t="s">
        <v>562</v>
      </c>
      <c r="AW10" t="s">
        <v>521</v>
      </c>
      <c r="AX10" t="s">
        <v>521</v>
      </c>
    </row>
    <row r="11" spans="1:53" ht="66.75" customHeight="1">
      <c r="A11" t="s">
        <v>100</v>
      </c>
      <c r="B11">
        <v>2009</v>
      </c>
      <c r="E11" t="s">
        <v>181</v>
      </c>
      <c r="I11" t="s">
        <v>194</v>
      </c>
      <c r="O11" t="s">
        <v>321</v>
      </c>
      <c r="V11" t="s">
        <v>194</v>
      </c>
      <c r="X11" t="s">
        <v>566</v>
      </c>
      <c r="Y11" t="s">
        <v>562</v>
      </c>
      <c r="AW11" t="s">
        <v>522</v>
      </c>
      <c r="AX11" t="s">
        <v>522</v>
      </c>
    </row>
    <row r="12" spans="1:53">
      <c r="A12" t="s">
        <v>60</v>
      </c>
      <c r="B12">
        <v>2010</v>
      </c>
      <c r="E12" t="s">
        <v>182</v>
      </c>
      <c r="G12" t="s">
        <v>274</v>
      </c>
      <c r="H12" t="s">
        <v>243</v>
      </c>
      <c r="I12" t="s">
        <v>195</v>
      </c>
      <c r="O12" t="s">
        <v>352</v>
      </c>
      <c r="AW12" t="s">
        <v>194</v>
      </c>
      <c r="AX12" t="s">
        <v>194</v>
      </c>
    </row>
    <row r="13" spans="1:53">
      <c r="A13" t="s">
        <v>101</v>
      </c>
      <c r="B13">
        <v>2011</v>
      </c>
      <c r="E13" t="s">
        <v>183</v>
      </c>
      <c r="G13" t="s">
        <v>244</v>
      </c>
      <c r="H13" t="s">
        <v>245</v>
      </c>
      <c r="I13" t="s">
        <v>196</v>
      </c>
      <c r="O13" t="s">
        <v>333</v>
      </c>
      <c r="AW13" t="s">
        <v>195</v>
      </c>
      <c r="AX13" t="s">
        <v>195</v>
      </c>
    </row>
    <row r="14" spans="1:53" ht="21" customHeight="1">
      <c r="A14" t="s">
        <v>61</v>
      </c>
      <c r="B14">
        <v>2012</v>
      </c>
      <c r="G14" t="s">
        <v>246</v>
      </c>
      <c r="H14" t="s">
        <v>246</v>
      </c>
      <c r="I14" t="s">
        <v>197</v>
      </c>
      <c r="N14" t="s">
        <v>298</v>
      </c>
      <c r="AW14" t="s">
        <v>196</v>
      </c>
      <c r="AX14" t="s">
        <v>196</v>
      </c>
    </row>
    <row r="15" spans="1:53" ht="21" customHeight="1">
      <c r="A15" t="s">
        <v>423</v>
      </c>
      <c r="B15">
        <v>2013</v>
      </c>
      <c r="I15" t="s">
        <v>198</v>
      </c>
      <c r="N15" t="s">
        <v>306</v>
      </c>
      <c r="AW15" t="s">
        <v>197</v>
      </c>
      <c r="AX15" t="s">
        <v>197</v>
      </c>
    </row>
    <row r="16" spans="1:53" ht="21" customHeight="1">
      <c r="A16" t="s">
        <v>102</v>
      </c>
      <c r="B16">
        <v>2014</v>
      </c>
      <c r="I16" t="s">
        <v>199</v>
      </c>
      <c r="N16" t="s">
        <v>305</v>
      </c>
      <c r="AW16" t="s">
        <v>198</v>
      </c>
      <c r="AX16" t="s">
        <v>198</v>
      </c>
    </row>
    <row r="17" spans="1:50" ht="21" customHeight="1">
      <c r="A17" t="s">
        <v>103</v>
      </c>
      <c r="B17">
        <v>2015</v>
      </c>
      <c r="I17" t="s">
        <v>200</v>
      </c>
      <c r="N17" t="s">
        <v>304</v>
      </c>
      <c r="AW17" t="s">
        <v>199</v>
      </c>
      <c r="AX17" t="s">
        <v>199</v>
      </c>
    </row>
    <row r="18" spans="1:50" ht="21" customHeight="1">
      <c r="A18" t="s">
        <v>104</v>
      </c>
      <c r="B18">
        <v>2016</v>
      </c>
      <c r="I18" t="s">
        <v>201</v>
      </c>
      <c r="N18" t="s">
        <v>303</v>
      </c>
      <c r="AW18" t="s">
        <v>200</v>
      </c>
      <c r="AX18" t="s">
        <v>200</v>
      </c>
    </row>
    <row r="19" spans="1:50" ht="21" customHeight="1">
      <c r="A19" t="s">
        <v>105</v>
      </c>
      <c r="B19">
        <v>2017</v>
      </c>
      <c r="I19" t="s">
        <v>202</v>
      </c>
      <c r="N19" t="s">
        <v>302</v>
      </c>
      <c r="AW19" t="s">
        <v>201</v>
      </c>
      <c r="AX19" t="s">
        <v>201</v>
      </c>
    </row>
    <row r="20" spans="1:50" ht="21" customHeight="1">
      <c r="A20" t="s">
        <v>106</v>
      </c>
      <c r="B20">
        <v>2018</v>
      </c>
      <c r="I20" t="s">
        <v>203</v>
      </c>
      <c r="N20" t="s">
        <v>301</v>
      </c>
      <c r="AW20" t="s">
        <v>202</v>
      </c>
      <c r="AX20" t="s">
        <v>202</v>
      </c>
    </row>
    <row r="21" spans="1:50" ht="21" customHeight="1">
      <c r="A21" t="s">
        <v>107</v>
      </c>
      <c r="B21">
        <v>2019</v>
      </c>
      <c r="I21" t="s">
        <v>204</v>
      </c>
      <c r="N21" t="s">
        <v>300</v>
      </c>
      <c r="AW21" t="s">
        <v>203</v>
      </c>
      <c r="AX21" t="s">
        <v>203</v>
      </c>
    </row>
    <row r="22" spans="1:50" ht="21" customHeight="1">
      <c r="A22" t="s">
        <v>108</v>
      </c>
      <c r="B22">
        <v>2020</v>
      </c>
      <c r="N22" t="s">
        <v>299</v>
      </c>
      <c r="AW22" t="s">
        <v>204</v>
      </c>
      <c r="AX22" t="s">
        <v>204</v>
      </c>
    </row>
    <row r="23" spans="1:50" ht="21" customHeight="1">
      <c r="A23" t="s">
        <v>109</v>
      </c>
      <c r="B23">
        <v>2021</v>
      </c>
      <c r="AW23" t="s">
        <v>523</v>
      </c>
      <c r="AX23" t="s">
        <v>523</v>
      </c>
    </row>
    <row r="24" spans="1:50" ht="21" customHeight="1">
      <c r="A24" t="s">
        <v>110</v>
      </c>
      <c r="B24">
        <v>2022</v>
      </c>
      <c r="AW24" t="s">
        <v>524</v>
      </c>
      <c r="AX24" t="s">
        <v>524</v>
      </c>
    </row>
    <row r="25" spans="1:50">
      <c r="A25" t="s">
        <v>111</v>
      </c>
      <c r="B25">
        <v>2023</v>
      </c>
      <c r="AW25" t="s">
        <v>525</v>
      </c>
      <c r="AX25" t="s">
        <v>525</v>
      </c>
    </row>
    <row r="26" spans="1:50">
      <c r="A26" t="s">
        <v>112</v>
      </c>
      <c r="B26">
        <v>2024</v>
      </c>
      <c r="AX26" t="s">
        <v>526</v>
      </c>
    </row>
    <row r="27" spans="1:50">
      <c r="A27" t="s">
        <v>113</v>
      </c>
      <c r="B27">
        <v>2025</v>
      </c>
      <c r="AX27" t="s">
        <v>527</v>
      </c>
    </row>
    <row r="28" spans="1:50">
      <c r="A28" t="s">
        <v>114</v>
      </c>
      <c r="H28" t="s">
        <v>412</v>
      </c>
      <c r="AX28" t="s">
        <v>528</v>
      </c>
    </row>
    <row r="29" spans="1:50">
      <c r="A29" t="s">
        <v>115</v>
      </c>
      <c r="D29" t="s">
        <v>413</v>
      </c>
      <c r="E29" t="str">
        <f>IF(periodStart = "","", periodStart)</f>
        <v>01.01.2021</v>
      </c>
      <c r="F29" t="str">
        <f>IF(periodEnd = "","", periodEnd)</f>
        <v>31.12.2021</v>
      </c>
      <c r="H29" t="s">
        <v>1293</v>
      </c>
      <c r="AX29" t="s">
        <v>529</v>
      </c>
    </row>
    <row r="30" spans="1:50">
      <c r="A30" t="s">
        <v>116</v>
      </c>
      <c r="AX30" t="s">
        <v>530</v>
      </c>
    </row>
    <row r="31" spans="1:50">
      <c r="A31" t="s">
        <v>117</v>
      </c>
      <c r="AX31" t="s">
        <v>531</v>
      </c>
    </row>
    <row r="32" spans="1:50">
      <c r="A32" t="s">
        <v>118</v>
      </c>
      <c r="D32" t="s">
        <v>414</v>
      </c>
      <c r="H32" t="s">
        <v>415</v>
      </c>
      <c r="AX32" t="s">
        <v>532</v>
      </c>
    </row>
    <row r="33" spans="1:50">
      <c r="A33" t="s">
        <v>119</v>
      </c>
      <c r="AX33" t="s">
        <v>533</v>
      </c>
    </row>
    <row r="34" spans="1:50">
      <c r="A34" t="s">
        <v>120</v>
      </c>
      <c r="AX34" t="s">
        <v>534</v>
      </c>
    </row>
    <row r="35" spans="1:50">
      <c r="A35" t="s">
        <v>121</v>
      </c>
      <c r="AX35" t="s">
        <v>535</v>
      </c>
    </row>
    <row r="36" spans="1:50">
      <c r="A36" t="s">
        <v>85</v>
      </c>
      <c r="AX36" t="s">
        <v>536</v>
      </c>
    </row>
    <row r="37" spans="1:50">
      <c r="A37" t="s">
        <v>86</v>
      </c>
      <c r="AX37" t="s">
        <v>537</v>
      </c>
    </row>
    <row r="38" spans="1:50">
      <c r="A38" t="s">
        <v>87</v>
      </c>
      <c r="AX38" t="s">
        <v>538</v>
      </c>
    </row>
    <row r="39" spans="1:50">
      <c r="A39" t="s">
        <v>88</v>
      </c>
      <c r="AX39" t="s">
        <v>486</v>
      </c>
    </row>
    <row r="40" spans="1:50">
      <c r="A40" t="s">
        <v>89</v>
      </c>
      <c r="AX40" t="s">
        <v>487</v>
      </c>
    </row>
    <row r="41" spans="1:50">
      <c r="A41" t="s">
        <v>90</v>
      </c>
      <c r="AX41" t="s">
        <v>488</v>
      </c>
    </row>
    <row r="42" spans="1:50">
      <c r="A42" t="s">
        <v>122</v>
      </c>
      <c r="AX42" t="s">
        <v>489</v>
      </c>
    </row>
    <row r="43" spans="1:50">
      <c r="A43" t="s">
        <v>123</v>
      </c>
      <c r="AX43" t="s">
        <v>490</v>
      </c>
    </row>
    <row r="44" spans="1:50">
      <c r="A44" t="s">
        <v>124</v>
      </c>
      <c r="AX44" t="s">
        <v>491</v>
      </c>
    </row>
    <row r="45" spans="1:50">
      <c r="A45" t="s">
        <v>125</v>
      </c>
      <c r="AX45" t="s">
        <v>492</v>
      </c>
    </row>
    <row r="46" spans="1:50">
      <c r="A46" t="s">
        <v>126</v>
      </c>
      <c r="AX46" t="s">
        <v>493</v>
      </c>
    </row>
    <row r="47" spans="1:50">
      <c r="A47" t="s">
        <v>147</v>
      </c>
      <c r="AX47" t="s">
        <v>494</v>
      </c>
    </row>
    <row r="48" spans="1:50">
      <c r="A48" t="s">
        <v>148</v>
      </c>
      <c r="AX48" t="s">
        <v>495</v>
      </c>
    </row>
    <row r="49" spans="1:50">
      <c r="A49" t="s">
        <v>149</v>
      </c>
      <c r="AX49" t="s">
        <v>496</v>
      </c>
    </row>
    <row r="50" spans="1:50">
      <c r="A50" t="s">
        <v>127</v>
      </c>
      <c r="AX50" t="s">
        <v>497</v>
      </c>
    </row>
    <row r="51" spans="1:50">
      <c r="A51" t="s">
        <v>128</v>
      </c>
      <c r="AX51" t="s">
        <v>498</v>
      </c>
    </row>
    <row r="52" spans="1:50">
      <c r="A52" t="s">
        <v>129</v>
      </c>
      <c r="AX52" t="s">
        <v>499</v>
      </c>
    </row>
    <row r="53" spans="1:50">
      <c r="A53" t="s">
        <v>130</v>
      </c>
      <c r="AX53" t="s">
        <v>500</v>
      </c>
    </row>
    <row r="54" spans="1:50">
      <c r="A54" t="s">
        <v>131</v>
      </c>
      <c r="AX54" t="s">
        <v>501</v>
      </c>
    </row>
    <row r="55" spans="1:50">
      <c r="A55" t="s">
        <v>132</v>
      </c>
      <c r="AX55" t="s">
        <v>502</v>
      </c>
    </row>
    <row r="56" spans="1:50">
      <c r="A56" t="s">
        <v>133</v>
      </c>
      <c r="AX56" t="s">
        <v>503</v>
      </c>
    </row>
    <row r="57" spans="1:50">
      <c r="A57" t="s">
        <v>382</v>
      </c>
      <c r="AX57" t="s">
        <v>504</v>
      </c>
    </row>
    <row r="58" spans="1:50">
      <c r="A58" t="s">
        <v>134</v>
      </c>
      <c r="AX58" t="s">
        <v>505</v>
      </c>
    </row>
    <row r="59" spans="1:50">
      <c r="A59" t="s">
        <v>135</v>
      </c>
      <c r="AX59" t="s">
        <v>506</v>
      </c>
    </row>
    <row r="60" spans="1:50">
      <c r="A60" t="s">
        <v>136</v>
      </c>
      <c r="AX60" t="s">
        <v>507</v>
      </c>
    </row>
    <row r="61" spans="1:50">
      <c r="A61" t="s">
        <v>137</v>
      </c>
      <c r="AX61" t="s">
        <v>508</v>
      </c>
    </row>
    <row r="62" spans="1:50">
      <c r="A62" t="s">
        <v>80</v>
      </c>
    </row>
    <row r="63" spans="1:50">
      <c r="A63" t="s">
        <v>138</v>
      </c>
    </row>
    <row r="64" spans="1:50">
      <c r="A64" t="s">
        <v>139</v>
      </c>
    </row>
    <row r="65" spans="1:1">
      <c r="A65" t="s">
        <v>140</v>
      </c>
    </row>
    <row r="66" spans="1:1">
      <c r="A66" t="s">
        <v>141</v>
      </c>
    </row>
    <row r="67" spans="1:1">
      <c r="A67" t="s">
        <v>142</v>
      </c>
    </row>
    <row r="68" spans="1:1">
      <c r="A68" t="s">
        <v>143</v>
      </c>
    </row>
    <row r="69" spans="1:1">
      <c r="A69" t="s">
        <v>144</v>
      </c>
    </row>
    <row r="70" spans="1:1">
      <c r="A70" t="s">
        <v>145</v>
      </c>
    </row>
    <row r="71" spans="1:1">
      <c r="A71" t="s">
        <v>146</v>
      </c>
    </row>
    <row r="72" spans="1:1">
      <c r="A72" t="s">
        <v>150</v>
      </c>
    </row>
    <row r="73" spans="1:1">
      <c r="A73" t="s">
        <v>151</v>
      </c>
    </row>
    <row r="74" spans="1:1">
      <c r="A74" t="s">
        <v>152</v>
      </c>
    </row>
    <row r="75" spans="1:1">
      <c r="A75" t="s">
        <v>153</v>
      </c>
    </row>
    <row r="76" spans="1:1">
      <c r="A76" t="s">
        <v>154</v>
      </c>
    </row>
    <row r="77" spans="1:1">
      <c r="A77" t="s">
        <v>155</v>
      </c>
    </row>
    <row r="78" spans="1:1">
      <c r="A78" t="s">
        <v>156</v>
      </c>
    </row>
    <row r="79" spans="1:1">
      <c r="A79" t="s">
        <v>84</v>
      </c>
    </row>
    <row r="80" spans="1:1">
      <c r="A80" t="s">
        <v>157</v>
      </c>
    </row>
    <row r="81" spans="1:1">
      <c r="A81" t="s">
        <v>158</v>
      </c>
    </row>
    <row r="82" spans="1:1">
      <c r="A82" t="s">
        <v>159</v>
      </c>
    </row>
    <row r="83" spans="1:1">
      <c r="A83" t="s">
        <v>44</v>
      </c>
    </row>
    <row r="84" spans="1:1">
      <c r="A84" t="s">
        <v>45</v>
      </c>
    </row>
    <row r="85" spans="1:1">
      <c r="A85" t="s">
        <v>46</v>
      </c>
    </row>
    <row r="86" spans="1:1">
      <c r="A86" t="s">
        <v>47</v>
      </c>
    </row>
    <row r="87" spans="1:1">
      <c r="A87" t="s">
        <v>48</v>
      </c>
    </row>
  </sheetData>
  <sheetProtection formatColumns="0" formatRows="0"/>
  <mergeCells count="1">
    <mergeCell ref="AZ1:BA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97"/>
  <sheetViews>
    <sheetView showGridLines="0" workbookViewId="0"/>
  </sheetViews>
  <sheetFormatPr defaultRowHeight="15"/>
  <sheetData>
    <row r="1" spans="1:1">
      <c r="A1">
        <f>IF('Форма 1.10'!$F$10="",1,0)</f>
        <v>0</v>
      </c>
    </row>
    <row r="2" spans="1:1">
      <c r="A2">
        <f>IF('Форма 1.10'!$G$10="",1,0)</f>
        <v>0</v>
      </c>
    </row>
    <row r="3" spans="1:1">
      <c r="A3">
        <f>IF('Форма 1.10'!$F$11="",1,0)</f>
        <v>0</v>
      </c>
    </row>
    <row r="4" spans="1:1">
      <c r="A4">
        <f>IF('Форма 1.10'!$G$11="",1,0)</f>
        <v>0</v>
      </c>
    </row>
    <row r="5" spans="1:1">
      <c r="A5">
        <f>IF('Форма 1.10'!$F$12="",1,0)</f>
        <v>0</v>
      </c>
    </row>
    <row r="6" spans="1:1">
      <c r="A6">
        <f>IF('Форма 1.10'!$G$12="",1,0)</f>
        <v>0</v>
      </c>
    </row>
    <row r="7" spans="1:1">
      <c r="A7">
        <f>IF('Форма 1.10'!$F$13="",1,0)</f>
        <v>0</v>
      </c>
    </row>
    <row r="8" spans="1:1">
      <c r="A8">
        <f>IF('Форма 1.10'!$G$13="",1,0)</f>
        <v>0</v>
      </c>
    </row>
    <row r="9" spans="1:1">
      <c r="A9">
        <f>IF('Форма 1.11.1'!$J$15="",1,0)</f>
        <v>0</v>
      </c>
    </row>
    <row r="10" spans="1:1">
      <c r="A10">
        <f>IF('Форма 1.11.1'!$H$17="",1,0)</f>
        <v>0</v>
      </c>
    </row>
    <row r="11" spans="1:1">
      <c r="A11">
        <f>IF('Форма 1.11.1'!$I$17="",1,0)</f>
        <v>0</v>
      </c>
    </row>
    <row r="12" spans="1:1">
      <c r="A12">
        <f>IF('Форма 1.11.1'!$J$17="",1,0)</f>
        <v>0</v>
      </c>
    </row>
    <row r="13" spans="1:1">
      <c r="A13">
        <f>IF('Форма 1.11.1'!$H$22="",1,0)</f>
        <v>0</v>
      </c>
    </row>
    <row r="14" spans="1:1">
      <c r="A14">
        <f>IF('Форма 1.11.1'!$I$22="",1,0)</f>
        <v>0</v>
      </c>
    </row>
    <row r="15" spans="1:1">
      <c r="A15">
        <f>IF('Форма 1.11.1'!$J$22="",1,0)</f>
        <v>0</v>
      </c>
    </row>
    <row r="16" spans="1:1">
      <c r="A16">
        <f>IF('Форма 1.11.1'!$H$25="",1,0)</f>
        <v>0</v>
      </c>
    </row>
    <row r="17" spans="1:1">
      <c r="A17">
        <f>IF('Форма 1.11.1'!$I$25="",1,0)</f>
        <v>0</v>
      </c>
    </row>
    <row r="18" spans="1:1">
      <c r="A18">
        <f>IF('Форма 1.11.1'!$J$25="",1,0)</f>
        <v>0</v>
      </c>
    </row>
    <row r="19" spans="1:1">
      <c r="A19">
        <f>IF('Форма 1.11.1'!$H$28="",1,0)</f>
        <v>0</v>
      </c>
    </row>
    <row r="20" spans="1:1">
      <c r="A20">
        <f>IF('Форма 1.11.1'!$I$28="",1,0)</f>
        <v>0</v>
      </c>
    </row>
    <row r="21" spans="1:1">
      <c r="A21">
        <f>IF('Форма 1.11.1'!$J$28="",1,0)</f>
        <v>0</v>
      </c>
    </row>
    <row r="22" spans="1:1">
      <c r="A22">
        <f>IF('Форма 1.11.1'!$H$31="",1,0)</f>
        <v>0</v>
      </c>
    </row>
    <row r="23" spans="1:1">
      <c r="A23">
        <f>IF('Форма 1.11.1'!$I$31="",1,0)</f>
        <v>0</v>
      </c>
    </row>
    <row r="24" spans="1:1">
      <c r="A24">
        <f>IF('Форма 1.11.1'!$J$31="",1,0)</f>
        <v>0</v>
      </c>
    </row>
    <row r="25" spans="1:1">
      <c r="A25">
        <f>IF('Форма 1.11.2 | Т-транс'!$O$22="",1,0)</f>
        <v>1</v>
      </c>
    </row>
    <row r="26" spans="1:1">
      <c r="A26">
        <f>IF('Форма 1.11.2 | Т-транс'!$R$23="",1,0)</f>
        <v>1</v>
      </c>
    </row>
    <row r="27" spans="1:1">
      <c r="A27">
        <f>IF('Форма 1.11.2 | Т-транс'!$T$23="",1,0)</f>
        <v>1</v>
      </c>
    </row>
    <row r="28" spans="1:1">
      <c r="A28">
        <f>IF('Форма 1.11.2 | Т-транс'!$S$23="",1,0)</f>
        <v>0</v>
      </c>
    </row>
    <row r="29" spans="1:1">
      <c r="A29">
        <f>IF('Форма 1.11.2 | Т-транс'!$U$23="",1,0)</f>
        <v>0</v>
      </c>
    </row>
    <row r="30" spans="1:1">
      <c r="A30">
        <f>IF('Форма 1.11.2 | Т-гор.вода'!$O$22="",1,0)</f>
        <v>0</v>
      </c>
    </row>
    <row r="31" spans="1:1">
      <c r="A31">
        <f>IF('Форма 1.11.2 | Т-гор.вода'!$Y$23="",1,0)</f>
        <v>0</v>
      </c>
    </row>
    <row r="32" spans="1:1">
      <c r="A32">
        <f>IF('Форма 1.11.2 | Т-гор.вода'!$AA$23="",1,0)</f>
        <v>0</v>
      </c>
    </row>
    <row r="33" spans="1:1">
      <c r="A33">
        <f>IF('Форма 1.11.2 | Т-гор.вода'!$Z$23="",1,0)</f>
        <v>0</v>
      </c>
    </row>
    <row r="34" spans="1:1">
      <c r="A34">
        <f>IF('Форма 1.11.2 | Т-гор.вода'!$AB$23="",1,0)</f>
        <v>0</v>
      </c>
    </row>
    <row r="35" spans="1:1">
      <c r="A35">
        <f>IF('Форма 1.11.3 | Т-подкл(инд)'!$M$22="",1,0)</f>
        <v>1</v>
      </c>
    </row>
    <row r="36" spans="1:1">
      <c r="A36">
        <f>IF('Форма 1.11.3 | Т-подкл(инд)'!$Q$22="",1,0)</f>
        <v>1</v>
      </c>
    </row>
    <row r="37" spans="1:1">
      <c r="A37">
        <f>IF('Форма 1.11.3 | Т-подкл(инд)'!$AD$22="",1,0)</f>
        <v>1</v>
      </c>
    </row>
    <row r="38" spans="1:1">
      <c r="A38">
        <f>IF('Форма 1.11.3 | Т-подкл(инд)'!$AE$22="",1,0)</f>
        <v>1</v>
      </c>
    </row>
    <row r="39" spans="1:1">
      <c r="A39">
        <f>IF('Форма 1.11.3 | Т-подкл(инд)'!$AF$22="",1,0)</f>
        <v>1</v>
      </c>
    </row>
    <row r="40" spans="1:1">
      <c r="A40">
        <f>IF('Форма 1.11.3 | Т-подкл(инд)'!$AG$22="",1,0)</f>
        <v>1</v>
      </c>
    </row>
    <row r="41" spans="1:1">
      <c r="A41">
        <f>IF('Форма 1.11.3 | Т-подкл(инд)'!$AH$22="",1,0)</f>
        <v>1</v>
      </c>
    </row>
    <row r="42" spans="1:1">
      <c r="A42">
        <f>IF('Форма 1.11.3 | Т-подкл(инд)'!$AJ$22="",1,0)</f>
        <v>1</v>
      </c>
    </row>
    <row r="43" spans="1:1">
      <c r="A43">
        <f>IF('Форма 1.11.3 | Т-подкл(инд)'!$N$22="",1,0)</f>
        <v>0</v>
      </c>
    </row>
    <row r="44" spans="1:1">
      <c r="A44">
        <f>IF('Форма 1.11.3 | Т-подкл(инд)'!$R$22="",1,0)</f>
        <v>0</v>
      </c>
    </row>
    <row r="45" spans="1:1">
      <c r="A45">
        <f>IF('Форма 1.11.3 | Т-подкл(инд)'!$V$22="",1,0)</f>
        <v>0</v>
      </c>
    </row>
    <row r="46" spans="1:1">
      <c r="A46">
        <f>IF('Форма 1.11.3 | Т-подкл(инд)'!$Z$22="",1,0)</f>
        <v>0</v>
      </c>
    </row>
    <row r="47" spans="1:1">
      <c r="A47">
        <f>IF('Форма 1.11.3 | Т-подкл(инд)'!$AI$22="",1,0)</f>
        <v>0</v>
      </c>
    </row>
    <row r="48" spans="1:1">
      <c r="A48">
        <f>IF('Форма 1.11.3 | Т-подкл(инд)'!$AK$22="",1,0)</f>
        <v>0</v>
      </c>
    </row>
    <row r="49" spans="1:1">
      <c r="A49">
        <f>IF('Форма 1.11.3 | Т-подкл'!$P$22="",1,0)</f>
        <v>1</v>
      </c>
    </row>
    <row r="50" spans="1:1">
      <c r="A50">
        <f>IF('Форма 1.11.3 | Т-подкл'!$AC$22="",1,0)</f>
        <v>1</v>
      </c>
    </row>
    <row r="51" spans="1:1">
      <c r="A51">
        <f>IF('Форма 1.11.3 | Т-подкл'!$AD$22="",1,0)</f>
        <v>1</v>
      </c>
    </row>
    <row r="52" spans="1:1">
      <c r="A52">
        <f>IF('Форма 1.11.3 | Т-подкл'!$AE$22="",1,0)</f>
        <v>1</v>
      </c>
    </row>
    <row r="53" spans="1:1">
      <c r="A53">
        <f>IF('Форма 1.11.3 | Т-подкл'!$AF$22="",1,0)</f>
        <v>1</v>
      </c>
    </row>
    <row r="54" spans="1:1">
      <c r="A54">
        <f>IF('Форма 1.11.3 | Т-подкл'!$AG$22="",1,0)</f>
        <v>1</v>
      </c>
    </row>
    <row r="55" spans="1:1">
      <c r="A55">
        <f>IF('Форма 1.11.3 | Т-подкл'!$AI$22="",1,0)</f>
        <v>1</v>
      </c>
    </row>
    <row r="56" spans="1:1">
      <c r="A56">
        <f>IF('Форма 1.11.3 | Т-подкл'!$Q$22="",1,0)</f>
        <v>0</v>
      </c>
    </row>
    <row r="57" spans="1:1">
      <c r="A57">
        <f>IF('Форма 1.11.3 | Т-подкл'!$U$22="",1,0)</f>
        <v>0</v>
      </c>
    </row>
    <row r="58" spans="1:1">
      <c r="A58">
        <f>IF('Форма 1.11.3 | Т-подкл'!$Y$22="",1,0)</f>
        <v>0</v>
      </c>
    </row>
    <row r="59" spans="1:1">
      <c r="A59">
        <f>IF('Форма 1.11.3 | Т-подкл'!$AH$22="",1,0)</f>
        <v>0</v>
      </c>
    </row>
    <row r="60" spans="1:1">
      <c r="A60">
        <f>IF('Форма 1.11.3 | Т-подкл'!$AJ$22="",1,0)</f>
        <v>0</v>
      </c>
    </row>
    <row r="61" spans="1:1">
      <c r="A61">
        <f>IF('Форма 1.0.2'!$E$12="",1,0)</f>
        <v>1</v>
      </c>
    </row>
    <row r="62" spans="1:1">
      <c r="A62">
        <f>IF('Форма 1.0.2'!$F$12="",1,0)</f>
        <v>1</v>
      </c>
    </row>
    <row r="63" spans="1:1">
      <c r="A63">
        <f>IF('Форма 1.0.2'!$G$12="",1,0)</f>
        <v>1</v>
      </c>
    </row>
    <row r="64" spans="1:1">
      <c r="A64">
        <f>IF('Форма 1.0.2'!$H$12="",1,0)</f>
        <v>1</v>
      </c>
    </row>
    <row r="65" spans="1:1">
      <c r="A65">
        <f>IF('Форма 1.0.2'!$I$12="",1,0)</f>
        <v>1</v>
      </c>
    </row>
    <row r="66" spans="1:1">
      <c r="A66">
        <f>IF('Форма 1.0.2'!$J$12="",1,0)</f>
        <v>1</v>
      </c>
    </row>
    <row r="67" spans="1:1">
      <c r="A67">
        <f>IF('Сведения об изменении'!$E$12="",1,0)</f>
        <v>1</v>
      </c>
    </row>
    <row r="68" spans="1:1">
      <c r="A68">
        <f>IF('Форма 1.11.1'!$K$15="",1,0)</f>
        <v>0</v>
      </c>
    </row>
    <row r="69" spans="1:1">
      <c r="A69">
        <f>IF(Территории!$E$12="",1,0)</f>
        <v>0</v>
      </c>
    </row>
    <row r="70" spans="1:1">
      <c r="A70">
        <f>IF('Перечень тарифов'!$E$21="",1,0)</f>
        <v>0</v>
      </c>
    </row>
    <row r="71" spans="1:1">
      <c r="A71">
        <f>IF('Перечень тарифов'!$F$21="",1,0)</f>
        <v>0</v>
      </c>
    </row>
    <row r="72" spans="1:1">
      <c r="A72">
        <f>IF('Перечень тарифов'!$G$21="",1,0)</f>
        <v>0</v>
      </c>
    </row>
    <row r="73" spans="1:1">
      <c r="A73">
        <f>IF('Перечень тарифов'!$K$21="",1,0)</f>
        <v>0</v>
      </c>
    </row>
    <row r="74" spans="1:1">
      <c r="A74">
        <f>IF('Перечень тарифов'!$O$21="",1,0)</f>
        <v>0</v>
      </c>
    </row>
    <row r="75" spans="1:1">
      <c r="A75">
        <f>IF('Перечень тарифов'!$G$11="",1,0)</f>
        <v>0</v>
      </c>
    </row>
    <row r="76" spans="1:1">
      <c r="A76">
        <f>IF('Перечень тарифов'!$N$21="",1,0)</f>
        <v>0</v>
      </c>
    </row>
    <row r="77" spans="1:1">
      <c r="A77">
        <f>IF('Перечень тарифов'!$R$21="",1,0)</f>
        <v>0</v>
      </c>
    </row>
    <row r="78" spans="1:1">
      <c r="A78">
        <f>IF('Форма 1.11.1'!$K$20="",1,0)</f>
        <v>0</v>
      </c>
    </row>
    <row r="79" spans="1:1">
      <c r="A79">
        <f>IF('Форма 1.11.2 | Т-гор.вода'!$Q$23="",1,0)</f>
        <v>0</v>
      </c>
    </row>
    <row r="80" spans="1:1">
      <c r="A80">
        <f>IF('Форма 1.11.2 | Т-гор.вода'!$R$23="",1,0)</f>
        <v>0</v>
      </c>
    </row>
    <row r="81" spans="1:1">
      <c r="A81">
        <f>IF('Форма 1.11.2 | Т-гор.вода'!$P$23="",1,0)</f>
        <v>0</v>
      </c>
    </row>
    <row r="82" spans="1:1">
      <c r="A82">
        <f>IF('Форма 1.11.2 | Т-гор.вода'!$O$27="",1,0)</f>
        <v>0</v>
      </c>
    </row>
    <row r="83" spans="1:1">
      <c r="A83">
        <f>IF('Форма 1.11.2 | Т-гор.вода'!$Y$28="",1,0)</f>
        <v>0</v>
      </c>
    </row>
    <row r="84" spans="1:1">
      <c r="A84">
        <f>IF('Форма 1.11.2 | Т-гор.вода'!$AA$28="",1,0)</f>
        <v>0</v>
      </c>
    </row>
    <row r="85" spans="1:1">
      <c r="A85">
        <f>IF('Форма 1.11.2 | Т-гор.вода'!$Z$28="",1,0)</f>
        <v>0</v>
      </c>
    </row>
    <row r="86" spans="1:1">
      <c r="A86">
        <f>IF('Форма 1.11.2 | Т-гор.вода'!$AB$28="",1,0)</f>
        <v>0</v>
      </c>
    </row>
    <row r="87" spans="1:1">
      <c r="A87">
        <f>IF('Форма 1.11.2 | Т-гор.вода'!$Q$28="",1,0)</f>
        <v>0</v>
      </c>
    </row>
    <row r="88" spans="1:1">
      <c r="A88">
        <f>IF('Форма 1.11.2 | Т-гор.вода'!$R$28="",1,0)</f>
        <v>0</v>
      </c>
    </row>
    <row r="89" spans="1:1">
      <c r="A89">
        <f>IF('Форма 1.11.2 | Т-гор.вода'!$P$28="",1,0)</f>
        <v>0</v>
      </c>
    </row>
    <row r="90" spans="1:1">
      <c r="A90">
        <f>IF('Форма 1.11.2 | Т-гор.вода'!$O$32="",1,0)</f>
        <v>0</v>
      </c>
    </row>
    <row r="91" spans="1:1">
      <c r="A91">
        <f>IF('Форма 1.11.2 | Т-гор.вода'!$Y$33="",1,0)</f>
        <v>0</v>
      </c>
    </row>
    <row r="92" spans="1:1">
      <c r="A92">
        <f>IF('Форма 1.11.2 | Т-гор.вода'!$AA$33="",1,0)</f>
        <v>0</v>
      </c>
    </row>
    <row r="93" spans="1:1">
      <c r="A93">
        <f>IF('Форма 1.11.2 | Т-гор.вода'!$Z$33="",1,0)</f>
        <v>0</v>
      </c>
    </row>
    <row r="94" spans="1:1">
      <c r="A94">
        <f>IF('Форма 1.11.2 | Т-гор.вода'!$AB$33="",1,0)</f>
        <v>0</v>
      </c>
    </row>
    <row r="95" spans="1:1">
      <c r="A95">
        <f>IF('Форма 1.11.2 | Т-гор.вода'!$Q$33="",1,0)</f>
        <v>0</v>
      </c>
    </row>
    <row r="96" spans="1:1">
      <c r="A96">
        <f>IF('Форма 1.11.2 | Т-гор.вода'!$R$33="",1,0)</f>
        <v>0</v>
      </c>
    </row>
    <row r="97" spans="1:1">
      <c r="A97">
        <f>IF('Форма 1.11.2 | Т-гор.вода'!$P$33="",1,0)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workbookViewId="0"/>
  </sheetViews>
  <sheetFormatPr defaultRowHeight="15"/>
  <sheetData>
    <row r="1" spans="1:3">
      <c r="A1" t="s">
        <v>475</v>
      </c>
      <c r="B1" t="s">
        <v>476</v>
      </c>
      <c r="C1" t="s">
        <v>62</v>
      </c>
    </row>
    <row r="2" spans="1:3">
      <c r="A2">
        <v>4189678</v>
      </c>
      <c r="B2" t="s">
        <v>1112</v>
      </c>
      <c r="C2" t="s">
        <v>1113</v>
      </c>
    </row>
    <row r="3" spans="1:3">
      <c r="A3">
        <v>4190415</v>
      </c>
      <c r="B3" t="s">
        <v>1114</v>
      </c>
      <c r="C3" t="s">
        <v>1113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workbookViewId="0"/>
  </sheetViews>
  <sheetFormatPr defaultRowHeight="15"/>
  <cols>
    <col min="2" max="2" width="66" customWidth="1"/>
  </cols>
  <sheetData>
    <row r="3" spans="2:2">
      <c r="B3" t="s">
        <v>1292</v>
      </c>
    </row>
    <row r="4" spans="2:2">
      <c r="B4" t="s">
        <v>479</v>
      </c>
    </row>
    <row r="5" spans="2:2">
      <c r="B5" t="s">
        <v>480</v>
      </c>
    </row>
    <row r="6" spans="2:2">
      <c r="B6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B1:AA113"/>
  <sheetViews>
    <sheetView showGridLines="0" workbookViewId="0"/>
  </sheetViews>
  <sheetFormatPr defaultRowHeight="1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customWidth="1"/>
  </cols>
  <sheetData>
    <row r="1" spans="2:27" ht="3" customHeight="1">
      <c r="AA1" t="s">
        <v>223</v>
      </c>
    </row>
    <row r="2" spans="2:27" ht="16.5" customHeight="1">
      <c r="B2" s="1" t="str">
        <f>"Код отчёта: " &amp; GetCode()</f>
        <v>Код отчёта: FAS.JKH.OPEN.INFO.REQUEST.GVS</v>
      </c>
      <c r="C2" s="1"/>
      <c r="D2" s="1"/>
      <c r="E2" s="1"/>
      <c r="F2" s="1"/>
      <c r="G2" s="1"/>
    </row>
    <row r="3" spans="2:27" ht="18" customHeight="1">
      <c r="B3" s="1" t="str">
        <f>"Версия " &amp; GetVersion()</f>
        <v>Версия 1.0.2</v>
      </c>
      <c r="C3" s="1"/>
    </row>
    <row r="4" spans="2:27" ht="3" customHeight="1"/>
    <row r="5" spans="2:27" ht="42.75" customHeight="1">
      <c r="B5" s="1" t="s">
        <v>557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7" ht="9.75" customHeight="1"/>
    <row r="7" spans="2:27" ht="15" customHeight="1">
      <c r="E7" s="1" t="s">
        <v>550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7" ht="15" customHeight="1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7" ht="15" customHeight="1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7" ht="10.5" customHeight="1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7" ht="27" customHeigh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7" ht="12" customHeigh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7" ht="38.25" customHeight="1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7" ht="15" customHeight="1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7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7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5:24" ht="1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5:24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5:24" ht="59.25" customHeight="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5:24" hidden="1"/>
    <row r="21" spans="5:24" ht="14.25" hidden="1" customHeight="1">
      <c r="E21" t="s">
        <v>221</v>
      </c>
      <c r="F21" s="1" t="s">
        <v>237</v>
      </c>
      <c r="G21" s="1"/>
      <c r="H21" s="1"/>
      <c r="I21" s="1"/>
      <c r="J21" s="1"/>
      <c r="K21" s="1"/>
      <c r="L21" s="1"/>
      <c r="M21" s="1"/>
      <c r="O21" t="s">
        <v>221</v>
      </c>
      <c r="P21" s="1" t="s">
        <v>222</v>
      </c>
      <c r="Q21" s="1"/>
      <c r="R21" s="1"/>
      <c r="S21" s="1"/>
      <c r="T21" s="1"/>
      <c r="U21" s="1"/>
      <c r="V21" s="1"/>
      <c r="W21" s="1"/>
      <c r="X21" s="1"/>
    </row>
    <row r="22" spans="5:24" ht="14.25" hidden="1" customHeight="1">
      <c r="E22" t="s">
        <v>221</v>
      </c>
      <c r="F22" s="1" t="s">
        <v>224</v>
      </c>
      <c r="G22" s="1"/>
      <c r="H22" s="1"/>
      <c r="I22" s="1"/>
      <c r="J22" s="1"/>
      <c r="K22" s="1"/>
      <c r="L22" s="1"/>
      <c r="M22" s="1"/>
      <c r="O22" t="s">
        <v>221</v>
      </c>
      <c r="P22" s="1" t="s">
        <v>548</v>
      </c>
      <c r="Q22" s="1"/>
      <c r="R22" s="1"/>
      <c r="S22" s="1"/>
      <c r="T22" s="1"/>
      <c r="U22" s="1"/>
      <c r="V22" s="1"/>
      <c r="W22" s="1"/>
      <c r="X22" s="1"/>
    </row>
    <row r="23" spans="5:24" ht="27" hidden="1" customHeight="1">
      <c r="P23" s="1"/>
      <c r="Q23" s="1"/>
      <c r="R23" s="1"/>
      <c r="S23" s="1"/>
      <c r="T23" s="1"/>
      <c r="U23" s="1"/>
      <c r="V23" s="1"/>
      <c r="W23" s="1"/>
    </row>
    <row r="24" spans="5:24" ht="10.5" hidden="1" customHeight="1"/>
    <row r="25" spans="5:24" ht="27" hidden="1" customHeight="1"/>
    <row r="26" spans="5:24" ht="12" hidden="1" customHeight="1"/>
    <row r="27" spans="5:24" ht="38.25" hidden="1" customHeight="1"/>
    <row r="28" spans="5:24" hidden="1"/>
    <row r="29" spans="5:24" hidden="1"/>
    <row r="30" spans="5:24" hidden="1"/>
    <row r="31" spans="5:24" hidden="1"/>
    <row r="32" spans="5:24" hidden="1"/>
    <row r="33" spans="5:24" ht="18.75" hidden="1" customHeight="1"/>
    <row r="34" spans="5:24" hidden="1"/>
    <row r="35" spans="5:24" ht="24" hidden="1" customHeight="1">
      <c r="E35" s="1" t="s">
        <v>398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5:24" ht="38.25" hidden="1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5:24" ht="9.75" hidden="1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5:24" ht="51" hidden="1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5:24" ht="15" hidden="1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5:24" ht="12" hidden="1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5:24" ht="38.25" hidden="1" customHeigh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5:24" hidden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5:24" hidden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5:24" ht="33.75" hidden="1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5:24" hidden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5:24" ht="24" hidden="1" customHeight="1">
      <c r="E46" s="1" t="s">
        <v>220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5:24" ht="37.5" hidden="1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5:24" ht="24" hidden="1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5:24" ht="51" hidden="1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5:24" hidden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5:24" hidden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5:24" hidden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5:24" hidden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5:24" hidden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5:24" hidden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5:24" ht="25.5" hidden="1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5:24" hidden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5:24" ht="15" hidden="1" customHeight="1">
      <c r="E58" s="1" t="s">
        <v>399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5:24" ht="15" hidden="1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5:24" ht="15" hidden="1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5:24" hidden="1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5:24" ht="27.75" hidden="1" customHeight="1"/>
    <row r="63" spans="5:24" hidden="1"/>
    <row r="64" spans="5:24" hidden="1"/>
    <row r="65" spans="5:20" hidden="1"/>
    <row r="66" spans="5:20" hidden="1"/>
    <row r="67" spans="5:20" hidden="1"/>
    <row r="68" spans="5:20" ht="89.25" hidden="1" customHeight="1"/>
    <row r="69" spans="5:20" hidden="1"/>
    <row r="70" spans="5:20" hidden="1">
      <c r="E70" s="1" t="s">
        <v>400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5:20" hidden="1">
      <c r="E71" s="1" t="s">
        <v>547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5:20" ht="40.5" hidden="1" customHeight="1"/>
    <row r="73" spans="5:20" ht="63" hidden="1" customHeight="1"/>
    <row r="74" spans="5:20" ht="30" hidden="1" customHeight="1"/>
    <row r="75" spans="5:20" ht="30" hidden="1" customHeight="1"/>
    <row r="76" spans="5:20" hidden="1"/>
    <row r="77" spans="5:20" hidden="1"/>
    <row r="78" spans="5:20" ht="8.25" hidden="1" customHeight="1"/>
    <row r="79" spans="5:20" ht="21" hidden="1" customHeight="1"/>
    <row r="80" spans="5:20" ht="14.25" hidden="1" customHeight="1"/>
    <row r="81" spans="5:24" hidden="1">
      <c r="E81" s="1" t="s">
        <v>399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5:24" ht="15" hidden="1" customHeight="1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5:24" ht="15" hidden="1" customHeight="1"/>
    <row r="84" spans="5:24" ht="15" hidden="1" customHeight="1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5:24" hidden="1"/>
    <row r="86" spans="5:24" hidden="1"/>
    <row r="87" spans="5:24" hidden="1"/>
    <row r="88" spans="5:24" hidden="1"/>
    <row r="89" spans="5:24" hidden="1"/>
    <row r="90" spans="5:24" hidden="1"/>
    <row r="91" spans="5:24" hidden="1"/>
    <row r="92" spans="5:24" hidden="1"/>
    <row r="93" spans="5:24" hidden="1"/>
    <row r="94" spans="5:24" hidden="1"/>
    <row r="95" spans="5:24" hidden="1"/>
    <row r="96" spans="5:24" ht="27" hidden="1" customHeight="1"/>
    <row r="97" spans="5:27" hidden="1"/>
    <row r="98" spans="5:27" ht="25.5" hidden="1" customHeight="1">
      <c r="E98" s="1" t="s">
        <v>219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5:27" ht="15" hidden="1" customHeight="1"/>
    <row r="100" spans="5:27" ht="15" hidden="1" customHeight="1">
      <c r="F100" s="1" t="s">
        <v>218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AA100" t="s">
        <v>216</v>
      </c>
    </row>
    <row r="101" spans="5:27" ht="15" hidden="1" customHeight="1"/>
    <row r="102" spans="5:27" hidden="1">
      <c r="F102" s="1" t="s">
        <v>217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5:27" hidden="1"/>
    <row r="104" spans="5:27" hidden="1"/>
    <row r="105" spans="5:27" hidden="1"/>
    <row r="106" spans="5:27" hidden="1"/>
    <row r="107" spans="5:27" hidden="1"/>
    <row r="108" spans="5:27" hidden="1"/>
    <row r="109" spans="5:27" hidden="1"/>
    <row r="110" spans="5:27" hidden="1"/>
    <row r="111" spans="5:27" ht="30" hidden="1" customHeight="1"/>
    <row r="112" spans="5:27" ht="31.5" hidden="1" customHeight="1"/>
    <row r="113" ht="15" customHeight="1"/>
  </sheetData>
  <sheetProtection sheet="1" objects="1" scenarios="1" formatColumns="0" formatRows="0"/>
  <dataConsolidate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0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5"/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B1"/>
  <sheetViews>
    <sheetView showGridLines="0" workbookViewId="0"/>
  </sheetViews>
  <sheetFormatPr defaultRowHeight="15"/>
  <cols>
    <col min="1" max="1" width="38.42578125" customWidth="1"/>
  </cols>
  <sheetData>
    <row r="1" spans="1:2">
      <c r="A1" t="s">
        <v>396</v>
      </c>
      <c r="B1" t="s">
        <v>397</v>
      </c>
    </row>
  </sheetData>
  <sheetProtection formatColumns="0" formatRow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5"/>
  <sheetViews>
    <sheetView showGridLines="0" workbookViewId="0"/>
  </sheetViews>
  <sheetFormatPr defaultRowHeight="15"/>
  <cols>
    <col min="2" max="2" width="65.28515625" customWidth="1"/>
    <col min="3" max="3" width="41" customWidth="1"/>
  </cols>
  <sheetData>
    <row r="1" spans="1:2">
      <c r="A1" t="s">
        <v>311</v>
      </c>
      <c r="B1" t="s">
        <v>312</v>
      </c>
    </row>
    <row r="2" spans="1:2">
      <c r="A2">
        <v>4213767</v>
      </c>
      <c r="B2" t="s">
        <v>564</v>
      </c>
    </row>
    <row r="3" spans="1:2">
      <c r="A3">
        <v>4213768</v>
      </c>
      <c r="B3" t="s">
        <v>563</v>
      </c>
    </row>
    <row r="4" spans="1:2">
      <c r="A4">
        <v>4213769</v>
      </c>
      <c r="B4" t="s">
        <v>566</v>
      </c>
    </row>
    <row r="5" spans="1:2">
      <c r="A5">
        <v>4213770</v>
      </c>
      <c r="B5" t="s">
        <v>565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workbookViewId="0"/>
  </sheetViews>
  <sheetFormatPr defaultRowHeight="15"/>
  <cols>
    <col min="2" max="2" width="65.28515625" customWidth="1"/>
    <col min="3" max="3" width="41" customWidth="1"/>
  </cols>
  <sheetData>
    <row r="1" spans="1:2">
      <c r="A1" t="s">
        <v>311</v>
      </c>
      <c r="B1" t="s">
        <v>313</v>
      </c>
    </row>
    <row r="2" spans="1:2">
      <c r="A2">
        <v>4189706</v>
      </c>
      <c r="B2" t="s">
        <v>702</v>
      </c>
    </row>
    <row r="3" spans="1:2">
      <c r="A3">
        <v>4189705</v>
      </c>
      <c r="B3" t="s">
        <v>703</v>
      </c>
    </row>
    <row r="4" spans="1:2">
      <c r="A4">
        <v>4189707</v>
      </c>
      <c r="B4" t="s">
        <v>704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5"/>
  <sheetData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42"/>
  <sheetViews>
    <sheetView showGridLines="0" workbookViewId="0"/>
  </sheetViews>
  <sheetFormatPr defaultRowHeight="15"/>
  <cols>
    <col min="1" max="1" width="36.28515625" customWidth="1"/>
    <col min="2" max="2" width="21.140625" customWidth="1"/>
  </cols>
  <sheetData>
    <row r="1" spans="1:2">
      <c r="A1" t="s">
        <v>57</v>
      </c>
      <c r="B1" t="s">
        <v>58</v>
      </c>
    </row>
    <row r="2" spans="1:2">
      <c r="A2" t="s">
        <v>635</v>
      </c>
      <c r="B2" t="s">
        <v>684</v>
      </c>
    </row>
    <row r="3" spans="1:2">
      <c r="A3" t="s">
        <v>636</v>
      </c>
      <c r="B3" t="s">
        <v>676</v>
      </c>
    </row>
    <row r="4" spans="1:2">
      <c r="A4" t="s">
        <v>637</v>
      </c>
      <c r="B4" t="s">
        <v>655</v>
      </c>
    </row>
    <row r="5" spans="1:2">
      <c r="A5" t="s">
        <v>638</v>
      </c>
      <c r="B5" t="s">
        <v>656</v>
      </c>
    </row>
    <row r="6" spans="1:2">
      <c r="A6" t="s">
        <v>639</v>
      </c>
      <c r="B6" t="s">
        <v>657</v>
      </c>
    </row>
    <row r="7" spans="1:2">
      <c r="A7" t="s">
        <v>640</v>
      </c>
      <c r="B7" t="s">
        <v>658</v>
      </c>
    </row>
    <row r="8" spans="1:2">
      <c r="A8" t="s">
        <v>641</v>
      </c>
      <c r="B8" t="s">
        <v>659</v>
      </c>
    </row>
    <row r="9" spans="1:2">
      <c r="A9" t="s">
        <v>642</v>
      </c>
      <c r="B9" t="s">
        <v>660</v>
      </c>
    </row>
    <row r="10" spans="1:2">
      <c r="A10" t="s">
        <v>643</v>
      </c>
      <c r="B10" t="s">
        <v>661</v>
      </c>
    </row>
    <row r="11" spans="1:2">
      <c r="A11" t="s">
        <v>644</v>
      </c>
      <c r="B11" t="s">
        <v>662</v>
      </c>
    </row>
    <row r="12" spans="1:2">
      <c r="A12" t="s">
        <v>645</v>
      </c>
      <c r="B12" t="s">
        <v>663</v>
      </c>
    </row>
    <row r="13" spans="1:2">
      <c r="A13" t="s">
        <v>646</v>
      </c>
      <c r="B13" t="s">
        <v>664</v>
      </c>
    </row>
    <row r="14" spans="1:2">
      <c r="A14" t="s">
        <v>647</v>
      </c>
      <c r="B14" t="s">
        <v>665</v>
      </c>
    </row>
    <row r="15" spans="1:2">
      <c r="A15" t="s">
        <v>648</v>
      </c>
      <c r="B15" t="s">
        <v>666</v>
      </c>
    </row>
    <row r="16" spans="1:2">
      <c r="A16" t="s">
        <v>649</v>
      </c>
      <c r="B16" t="s">
        <v>667</v>
      </c>
    </row>
    <row r="17" spans="1:2">
      <c r="A17" t="s">
        <v>650</v>
      </c>
      <c r="B17" t="s">
        <v>668</v>
      </c>
    </row>
    <row r="18" spans="1:2">
      <c r="A18" t="s">
        <v>651</v>
      </c>
      <c r="B18" t="s">
        <v>669</v>
      </c>
    </row>
    <row r="19" spans="1:2">
      <c r="A19" t="s">
        <v>652</v>
      </c>
      <c r="B19" t="s">
        <v>670</v>
      </c>
    </row>
    <row r="20" spans="1:2">
      <c r="A20" t="s">
        <v>653</v>
      </c>
      <c r="B20" t="s">
        <v>671</v>
      </c>
    </row>
    <row r="21" spans="1:2">
      <c r="A21" t="s">
        <v>654</v>
      </c>
      <c r="B21" t="s">
        <v>672</v>
      </c>
    </row>
    <row r="22" spans="1:2">
      <c r="B22" t="s">
        <v>673</v>
      </c>
    </row>
    <row r="23" spans="1:2">
      <c r="B23" t="s">
        <v>674</v>
      </c>
    </row>
    <row r="24" spans="1:2">
      <c r="B24" t="s">
        <v>675</v>
      </c>
    </row>
    <row r="25" spans="1:2">
      <c r="B25" t="s">
        <v>677</v>
      </c>
    </row>
    <row r="26" spans="1:2">
      <c r="B26" t="s">
        <v>678</v>
      </c>
    </row>
    <row r="27" spans="1:2">
      <c r="B27" t="s">
        <v>679</v>
      </c>
    </row>
    <row r="28" spans="1:2">
      <c r="B28" t="s">
        <v>680</v>
      </c>
    </row>
    <row r="29" spans="1:2">
      <c r="B29" t="s">
        <v>681</v>
      </c>
    </row>
    <row r="30" spans="1:2">
      <c r="B30" t="s">
        <v>682</v>
      </c>
    </row>
    <row r="31" spans="1:2">
      <c r="B31" t="s">
        <v>683</v>
      </c>
    </row>
    <row r="32" spans="1:2">
      <c r="B32" t="s">
        <v>685</v>
      </c>
    </row>
    <row r="33" spans="2:2">
      <c r="B33" t="s">
        <v>686</v>
      </c>
    </row>
    <row r="34" spans="2:2">
      <c r="B34" t="s">
        <v>687</v>
      </c>
    </row>
    <row r="35" spans="2:2">
      <c r="B35" t="s">
        <v>688</v>
      </c>
    </row>
    <row r="36" spans="2:2">
      <c r="B36" t="s">
        <v>689</v>
      </c>
    </row>
    <row r="37" spans="2:2">
      <c r="B37" t="s">
        <v>690</v>
      </c>
    </row>
    <row r="38" spans="2:2">
      <c r="B38" t="s">
        <v>691</v>
      </c>
    </row>
    <row r="39" spans="2:2">
      <c r="B39" t="s">
        <v>692</v>
      </c>
    </row>
    <row r="40" spans="2:2">
      <c r="B40" t="s">
        <v>693</v>
      </c>
    </row>
    <row r="41" spans="2:2">
      <c r="B41" t="s">
        <v>694</v>
      </c>
    </row>
    <row r="42" spans="2:2">
      <c r="B42" t="s">
        <v>695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C9"/>
  <sheetViews>
    <sheetView showGridLines="0" workbookViewId="0"/>
  </sheetViews>
  <sheetFormatPr defaultRowHeight="15"/>
  <cols>
    <col min="1" max="1" width="30.7109375" customWidth="1"/>
    <col min="2" max="2" width="80.7109375" customWidth="1"/>
    <col min="3" max="3" width="30.7109375" customWidth="1"/>
  </cols>
  <sheetData>
    <row r="1" spans="1:3" ht="24" customHeight="1">
      <c r="A1" t="s">
        <v>65</v>
      </c>
      <c r="B1" t="s">
        <v>66</v>
      </c>
      <c r="C1" t="s">
        <v>67</v>
      </c>
    </row>
    <row r="2" spans="1:3">
      <c r="A2">
        <v>43997.408576388887</v>
      </c>
      <c r="B2" t="s">
        <v>707</v>
      </c>
      <c r="C2" t="s">
        <v>424</v>
      </c>
    </row>
    <row r="3" spans="1:3">
      <c r="A3">
        <v>43997.408599537041</v>
      </c>
      <c r="B3" t="s">
        <v>708</v>
      </c>
      <c r="C3" t="s">
        <v>424</v>
      </c>
    </row>
    <row r="4" spans="1:3">
      <c r="A4">
        <v>43997.408703703702</v>
      </c>
      <c r="B4" t="s">
        <v>707</v>
      </c>
      <c r="C4" t="s">
        <v>424</v>
      </c>
    </row>
    <row r="5" spans="1:3">
      <c r="A5">
        <v>43997.408715277779</v>
      </c>
      <c r="B5" t="s">
        <v>708</v>
      </c>
      <c r="C5" t="s">
        <v>424</v>
      </c>
    </row>
    <row r="6" spans="1:3">
      <c r="A6">
        <v>43997.429212962961</v>
      </c>
      <c r="B6" t="s">
        <v>707</v>
      </c>
      <c r="C6" t="s">
        <v>424</v>
      </c>
    </row>
    <row r="7" spans="1:3">
      <c r="A7">
        <v>43997.429224537038</v>
      </c>
      <c r="B7" t="s">
        <v>708</v>
      </c>
      <c r="C7" t="s">
        <v>424</v>
      </c>
    </row>
    <row r="8" spans="1:3">
      <c r="A8">
        <v>43997.560011574074</v>
      </c>
      <c r="B8" t="s">
        <v>707</v>
      </c>
      <c r="C8" t="s">
        <v>424</v>
      </c>
    </row>
    <row r="9" spans="1:3">
      <c r="A9">
        <v>43997.560023148151</v>
      </c>
      <c r="B9" t="s">
        <v>708</v>
      </c>
      <c r="C9" t="s">
        <v>424</v>
      </c>
    </row>
  </sheetData>
  <sheetProtection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workbookViewId="0"/>
  </sheetViews>
  <sheetFormatPr defaultRowHeight="15"/>
  <cols>
    <col min="1" max="1" width="49.140625" customWidth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37"/>
  <sheetViews>
    <sheetView showGridLines="0" workbookViewId="0"/>
  </sheetViews>
  <sheetFormatPr defaultRowHeight="15"/>
  <cols>
    <col min="3" max="3" width="20.7109375" customWidth="1"/>
    <col min="4" max="4" width="25.140625" customWidth="1"/>
  </cols>
  <sheetData>
    <row r="1" spans="1:10">
      <c r="A1" t="s">
        <v>1111</v>
      </c>
      <c r="B1" t="s">
        <v>1117</v>
      </c>
      <c r="C1" t="s">
        <v>1118</v>
      </c>
      <c r="D1" t="s">
        <v>1119</v>
      </c>
      <c r="E1" t="s">
        <v>1120</v>
      </c>
      <c r="F1" t="s">
        <v>1121</v>
      </c>
      <c r="G1" t="s">
        <v>1122</v>
      </c>
      <c r="H1" t="s">
        <v>1123</v>
      </c>
      <c r="I1" t="s">
        <v>1124</v>
      </c>
    </row>
    <row r="2" spans="1:10">
      <c r="A2">
        <v>1</v>
      </c>
      <c r="B2" t="s">
        <v>1125</v>
      </c>
      <c r="C2" t="s">
        <v>150</v>
      </c>
      <c r="D2" t="s">
        <v>1126</v>
      </c>
      <c r="E2" t="s">
        <v>1127</v>
      </c>
      <c r="F2" t="s">
        <v>1128</v>
      </c>
      <c r="G2" t="s">
        <v>1129</v>
      </c>
      <c r="J2" t="s">
        <v>1282</v>
      </c>
    </row>
    <row r="3" spans="1:10">
      <c r="A3">
        <v>2</v>
      </c>
      <c r="B3" t="s">
        <v>1125</v>
      </c>
      <c r="C3" t="s">
        <v>150</v>
      </c>
      <c r="D3" t="s">
        <v>1130</v>
      </c>
      <c r="E3" t="s">
        <v>1131</v>
      </c>
      <c r="F3" t="s">
        <v>1132</v>
      </c>
      <c r="G3" t="s">
        <v>1133</v>
      </c>
      <c r="H3" t="s">
        <v>1134</v>
      </c>
      <c r="J3" t="s">
        <v>1282</v>
      </c>
    </row>
    <row r="4" spans="1:10">
      <c r="A4">
        <v>3</v>
      </c>
      <c r="B4" t="s">
        <v>1125</v>
      </c>
      <c r="C4" t="s">
        <v>150</v>
      </c>
      <c r="D4" t="s">
        <v>1135</v>
      </c>
      <c r="E4" t="s">
        <v>1136</v>
      </c>
      <c r="F4" t="s">
        <v>1137</v>
      </c>
      <c r="G4" t="s">
        <v>1138</v>
      </c>
      <c r="H4" t="s">
        <v>1139</v>
      </c>
      <c r="J4" t="s">
        <v>1282</v>
      </c>
    </row>
    <row r="5" spans="1:10">
      <c r="A5">
        <v>4</v>
      </c>
      <c r="B5" t="s">
        <v>1125</v>
      </c>
      <c r="C5" t="s">
        <v>150</v>
      </c>
      <c r="D5" t="s">
        <v>1140</v>
      </c>
      <c r="E5" t="s">
        <v>1141</v>
      </c>
      <c r="F5" t="s">
        <v>1142</v>
      </c>
      <c r="G5" t="s">
        <v>1143</v>
      </c>
      <c r="H5" t="s">
        <v>1144</v>
      </c>
      <c r="J5" t="s">
        <v>1282</v>
      </c>
    </row>
    <row r="6" spans="1:10">
      <c r="A6">
        <v>5</v>
      </c>
      <c r="B6" t="s">
        <v>1125</v>
      </c>
      <c r="C6" t="s">
        <v>150</v>
      </c>
      <c r="D6" t="s">
        <v>1145</v>
      </c>
      <c r="E6" t="s">
        <v>1146</v>
      </c>
      <c r="F6" t="s">
        <v>1147</v>
      </c>
      <c r="G6" t="s">
        <v>1148</v>
      </c>
      <c r="H6" t="s">
        <v>1149</v>
      </c>
      <c r="J6" t="s">
        <v>1282</v>
      </c>
    </row>
    <row r="7" spans="1:10">
      <c r="A7">
        <v>6</v>
      </c>
      <c r="B7" t="s">
        <v>1125</v>
      </c>
      <c r="C7" t="s">
        <v>150</v>
      </c>
      <c r="D7" t="s">
        <v>1150</v>
      </c>
      <c r="E7" t="s">
        <v>1151</v>
      </c>
      <c r="F7" t="s">
        <v>1152</v>
      </c>
      <c r="G7" t="s">
        <v>1153</v>
      </c>
      <c r="H7" t="s">
        <v>1154</v>
      </c>
      <c r="J7" t="s">
        <v>1282</v>
      </c>
    </row>
    <row r="8" spans="1:10">
      <c r="A8">
        <v>7</v>
      </c>
      <c r="B8" t="s">
        <v>1125</v>
      </c>
      <c r="C8" t="s">
        <v>150</v>
      </c>
      <c r="D8" t="s">
        <v>1155</v>
      </c>
      <c r="E8" t="s">
        <v>1156</v>
      </c>
      <c r="F8" t="s">
        <v>1157</v>
      </c>
      <c r="G8" t="s">
        <v>1158</v>
      </c>
      <c r="H8" t="s">
        <v>1159</v>
      </c>
      <c r="J8" t="s">
        <v>1282</v>
      </c>
    </row>
    <row r="9" spans="1:10">
      <c r="A9">
        <v>8</v>
      </c>
      <c r="B9" t="s">
        <v>1125</v>
      </c>
      <c r="C9" t="s">
        <v>150</v>
      </c>
      <c r="D9" t="s">
        <v>1160</v>
      </c>
      <c r="E9" t="s">
        <v>1161</v>
      </c>
      <c r="F9" t="s">
        <v>1162</v>
      </c>
      <c r="G9" t="s">
        <v>1133</v>
      </c>
      <c r="J9" t="s">
        <v>1282</v>
      </c>
    </row>
    <row r="10" spans="1:10">
      <c r="A10">
        <v>9</v>
      </c>
      <c r="B10" t="s">
        <v>1125</v>
      </c>
      <c r="C10" t="s">
        <v>150</v>
      </c>
      <c r="D10" t="s">
        <v>1163</v>
      </c>
      <c r="E10" t="s">
        <v>1164</v>
      </c>
      <c r="F10" t="s">
        <v>1165</v>
      </c>
      <c r="G10" t="s">
        <v>1166</v>
      </c>
      <c r="H10" t="s">
        <v>1167</v>
      </c>
      <c r="J10" t="s">
        <v>1282</v>
      </c>
    </row>
    <row r="11" spans="1:10">
      <c r="A11">
        <v>10</v>
      </c>
      <c r="B11" t="s">
        <v>1125</v>
      </c>
      <c r="C11" t="s">
        <v>150</v>
      </c>
      <c r="D11" t="s">
        <v>1168</v>
      </c>
      <c r="E11" t="s">
        <v>1169</v>
      </c>
      <c r="F11" t="s">
        <v>1170</v>
      </c>
      <c r="G11" t="s">
        <v>1171</v>
      </c>
      <c r="H11" t="s">
        <v>1172</v>
      </c>
      <c r="J11" t="s">
        <v>1282</v>
      </c>
    </row>
    <row r="12" spans="1:10">
      <c r="A12">
        <v>11</v>
      </c>
      <c r="B12" t="s">
        <v>1125</v>
      </c>
      <c r="C12" t="s">
        <v>150</v>
      </c>
      <c r="D12" t="s">
        <v>1173</v>
      </c>
      <c r="E12" t="s">
        <v>1174</v>
      </c>
      <c r="F12" t="s">
        <v>1175</v>
      </c>
      <c r="G12" t="s">
        <v>1176</v>
      </c>
      <c r="H12" t="s">
        <v>1177</v>
      </c>
      <c r="J12" t="s">
        <v>1282</v>
      </c>
    </row>
    <row r="13" spans="1:10">
      <c r="A13">
        <v>12</v>
      </c>
      <c r="B13" t="s">
        <v>1125</v>
      </c>
      <c r="C13" t="s">
        <v>150</v>
      </c>
      <c r="D13" t="s">
        <v>1178</v>
      </c>
      <c r="E13" t="s">
        <v>1179</v>
      </c>
      <c r="F13" t="s">
        <v>1180</v>
      </c>
      <c r="G13" t="s">
        <v>1181</v>
      </c>
      <c r="H13" t="s">
        <v>1182</v>
      </c>
      <c r="J13" t="s">
        <v>1282</v>
      </c>
    </row>
    <row r="14" spans="1:10">
      <c r="A14">
        <v>13</v>
      </c>
      <c r="B14" t="s">
        <v>1125</v>
      </c>
      <c r="C14" t="s">
        <v>150</v>
      </c>
      <c r="D14" t="s">
        <v>1183</v>
      </c>
      <c r="E14" t="s">
        <v>1184</v>
      </c>
      <c r="F14" t="s">
        <v>1185</v>
      </c>
      <c r="G14" t="s">
        <v>1186</v>
      </c>
      <c r="H14" t="s">
        <v>1187</v>
      </c>
      <c r="J14" t="s">
        <v>1282</v>
      </c>
    </row>
    <row r="15" spans="1:10">
      <c r="A15">
        <v>14</v>
      </c>
      <c r="B15" t="s">
        <v>1125</v>
      </c>
      <c r="C15" t="s">
        <v>150</v>
      </c>
      <c r="D15" t="s">
        <v>1188</v>
      </c>
      <c r="E15" t="s">
        <v>1189</v>
      </c>
      <c r="F15" t="s">
        <v>1190</v>
      </c>
      <c r="G15" t="s">
        <v>1191</v>
      </c>
      <c r="J15" t="s">
        <v>1282</v>
      </c>
    </row>
    <row r="16" spans="1:10">
      <c r="A16">
        <v>15</v>
      </c>
      <c r="B16" t="s">
        <v>1125</v>
      </c>
      <c r="C16" t="s">
        <v>150</v>
      </c>
      <c r="D16" t="s">
        <v>1192</v>
      </c>
      <c r="E16" t="s">
        <v>1193</v>
      </c>
      <c r="F16" t="s">
        <v>1194</v>
      </c>
      <c r="G16" t="s">
        <v>1191</v>
      </c>
      <c r="H16" t="s">
        <v>1195</v>
      </c>
      <c r="J16" t="s">
        <v>1282</v>
      </c>
    </row>
    <row r="17" spans="1:10">
      <c r="A17">
        <v>16</v>
      </c>
      <c r="B17" t="s">
        <v>1125</v>
      </c>
      <c r="C17" t="s">
        <v>150</v>
      </c>
      <c r="D17" t="s">
        <v>1196</v>
      </c>
      <c r="E17" t="s">
        <v>1197</v>
      </c>
      <c r="F17" t="s">
        <v>1198</v>
      </c>
      <c r="G17" t="s">
        <v>1199</v>
      </c>
      <c r="J17" t="s">
        <v>1282</v>
      </c>
    </row>
    <row r="18" spans="1:10">
      <c r="A18">
        <v>17</v>
      </c>
      <c r="B18" t="s">
        <v>1125</v>
      </c>
      <c r="C18" t="s">
        <v>150</v>
      </c>
      <c r="D18" t="s">
        <v>1200</v>
      </c>
      <c r="E18" t="s">
        <v>1201</v>
      </c>
      <c r="F18" t="s">
        <v>1202</v>
      </c>
      <c r="G18" t="s">
        <v>1203</v>
      </c>
      <c r="J18" t="s">
        <v>1282</v>
      </c>
    </row>
    <row r="19" spans="1:10">
      <c r="A19">
        <v>18</v>
      </c>
      <c r="B19" t="s">
        <v>1125</v>
      </c>
      <c r="C19" t="s">
        <v>150</v>
      </c>
      <c r="D19" t="s">
        <v>1204</v>
      </c>
      <c r="E19" t="s">
        <v>1205</v>
      </c>
      <c r="F19" t="s">
        <v>1206</v>
      </c>
      <c r="G19" t="s">
        <v>1207</v>
      </c>
      <c r="H19" t="s">
        <v>1208</v>
      </c>
      <c r="J19" t="s">
        <v>1282</v>
      </c>
    </row>
    <row r="20" spans="1:10">
      <c r="A20">
        <v>19</v>
      </c>
      <c r="B20" t="s">
        <v>1125</v>
      </c>
      <c r="C20" t="s">
        <v>150</v>
      </c>
      <c r="D20" t="s">
        <v>1209</v>
      </c>
      <c r="E20" t="s">
        <v>1210</v>
      </c>
      <c r="F20" t="s">
        <v>1211</v>
      </c>
      <c r="G20" t="s">
        <v>1138</v>
      </c>
      <c r="J20" t="s">
        <v>1282</v>
      </c>
    </row>
    <row r="21" spans="1:10">
      <c r="A21">
        <v>20</v>
      </c>
      <c r="B21" t="s">
        <v>1125</v>
      </c>
      <c r="C21" t="s">
        <v>150</v>
      </c>
      <c r="D21" t="s">
        <v>1212</v>
      </c>
      <c r="E21" t="s">
        <v>1213</v>
      </c>
      <c r="F21" t="s">
        <v>1214</v>
      </c>
      <c r="G21" t="s">
        <v>1171</v>
      </c>
      <c r="J21" t="s">
        <v>1282</v>
      </c>
    </row>
    <row r="22" spans="1:10">
      <c r="A22">
        <v>21</v>
      </c>
      <c r="B22" t="s">
        <v>1125</v>
      </c>
      <c r="C22" t="s">
        <v>150</v>
      </c>
      <c r="D22" t="s">
        <v>1215</v>
      </c>
      <c r="E22" t="s">
        <v>1216</v>
      </c>
      <c r="F22" t="s">
        <v>1217</v>
      </c>
      <c r="G22" t="s">
        <v>1218</v>
      </c>
      <c r="H22" t="s">
        <v>1219</v>
      </c>
      <c r="J22" t="s">
        <v>1282</v>
      </c>
    </row>
    <row r="23" spans="1:10">
      <c r="A23">
        <v>22</v>
      </c>
      <c r="B23" t="s">
        <v>1125</v>
      </c>
      <c r="C23" t="s">
        <v>150</v>
      </c>
      <c r="D23" t="s">
        <v>1220</v>
      </c>
      <c r="E23" t="s">
        <v>1221</v>
      </c>
      <c r="F23" t="s">
        <v>1222</v>
      </c>
      <c r="G23" t="s">
        <v>1171</v>
      </c>
      <c r="J23" t="s">
        <v>1282</v>
      </c>
    </row>
    <row r="24" spans="1:10">
      <c r="A24">
        <v>23</v>
      </c>
      <c r="B24" t="s">
        <v>1125</v>
      </c>
      <c r="C24" t="s">
        <v>150</v>
      </c>
      <c r="D24" t="s">
        <v>1223</v>
      </c>
      <c r="E24" t="s">
        <v>1224</v>
      </c>
      <c r="F24" t="s">
        <v>1225</v>
      </c>
      <c r="G24" t="s">
        <v>1133</v>
      </c>
      <c r="H24" t="s">
        <v>1226</v>
      </c>
      <c r="J24" t="s">
        <v>1282</v>
      </c>
    </row>
    <row r="25" spans="1:10">
      <c r="A25">
        <v>24</v>
      </c>
      <c r="B25" t="s">
        <v>1125</v>
      </c>
      <c r="C25" t="s">
        <v>150</v>
      </c>
      <c r="D25" t="s">
        <v>1227</v>
      </c>
      <c r="E25" t="s">
        <v>1228</v>
      </c>
      <c r="F25" t="s">
        <v>1229</v>
      </c>
      <c r="G25" t="s">
        <v>1129</v>
      </c>
      <c r="H25" t="s">
        <v>1230</v>
      </c>
      <c r="J25" t="s">
        <v>1282</v>
      </c>
    </row>
    <row r="26" spans="1:10">
      <c r="A26">
        <v>25</v>
      </c>
      <c r="B26" t="s">
        <v>1125</v>
      </c>
      <c r="C26" t="s">
        <v>150</v>
      </c>
      <c r="D26" t="s">
        <v>1231</v>
      </c>
      <c r="E26" t="s">
        <v>1232</v>
      </c>
      <c r="F26" t="s">
        <v>1233</v>
      </c>
      <c r="G26" t="s">
        <v>1203</v>
      </c>
      <c r="H26" t="s">
        <v>1234</v>
      </c>
      <c r="J26" t="s">
        <v>1282</v>
      </c>
    </row>
    <row r="27" spans="1:10">
      <c r="A27">
        <v>26</v>
      </c>
      <c r="B27" t="s">
        <v>1125</v>
      </c>
      <c r="C27" t="s">
        <v>150</v>
      </c>
      <c r="D27" t="s">
        <v>1235</v>
      </c>
      <c r="E27" t="s">
        <v>1236</v>
      </c>
      <c r="F27" t="s">
        <v>1237</v>
      </c>
      <c r="G27" t="s">
        <v>1191</v>
      </c>
      <c r="H27" t="s">
        <v>1238</v>
      </c>
      <c r="J27" t="s">
        <v>1282</v>
      </c>
    </row>
    <row r="28" spans="1:10">
      <c r="A28">
        <v>27</v>
      </c>
      <c r="B28" t="s">
        <v>1125</v>
      </c>
      <c r="C28" t="s">
        <v>150</v>
      </c>
      <c r="D28" t="s">
        <v>1239</v>
      </c>
      <c r="E28" t="s">
        <v>1240</v>
      </c>
      <c r="F28" t="s">
        <v>1241</v>
      </c>
      <c r="G28" t="s">
        <v>1242</v>
      </c>
      <c r="H28" t="s">
        <v>1243</v>
      </c>
      <c r="J28" t="s">
        <v>1282</v>
      </c>
    </row>
    <row r="29" spans="1:10">
      <c r="A29">
        <v>28</v>
      </c>
      <c r="B29" t="s">
        <v>1125</v>
      </c>
      <c r="C29" t="s">
        <v>150</v>
      </c>
      <c r="D29" t="s">
        <v>1244</v>
      </c>
      <c r="E29" t="s">
        <v>1245</v>
      </c>
      <c r="F29" t="s">
        <v>1246</v>
      </c>
      <c r="G29" t="s">
        <v>1218</v>
      </c>
      <c r="H29" t="s">
        <v>1247</v>
      </c>
      <c r="J29" t="s">
        <v>1282</v>
      </c>
    </row>
    <row r="30" spans="1:10">
      <c r="A30">
        <v>29</v>
      </c>
      <c r="B30" t="s">
        <v>1125</v>
      </c>
      <c r="C30" t="s">
        <v>150</v>
      </c>
      <c r="D30" t="s">
        <v>1248</v>
      </c>
      <c r="E30" t="s">
        <v>1249</v>
      </c>
      <c r="F30" t="s">
        <v>1250</v>
      </c>
      <c r="G30" t="s">
        <v>1251</v>
      </c>
      <c r="H30" t="s">
        <v>1252</v>
      </c>
      <c r="J30" t="s">
        <v>1282</v>
      </c>
    </row>
    <row r="31" spans="1:10">
      <c r="A31">
        <v>30</v>
      </c>
      <c r="B31" t="s">
        <v>1125</v>
      </c>
      <c r="C31" t="s">
        <v>150</v>
      </c>
      <c r="D31" t="s">
        <v>1253</v>
      </c>
      <c r="E31" t="s">
        <v>1254</v>
      </c>
      <c r="F31" t="s">
        <v>1255</v>
      </c>
      <c r="G31" t="s">
        <v>1256</v>
      </c>
      <c r="J31" t="s">
        <v>1282</v>
      </c>
    </row>
    <row r="32" spans="1:10">
      <c r="A32">
        <v>31</v>
      </c>
      <c r="B32" t="s">
        <v>1125</v>
      </c>
      <c r="C32" t="s">
        <v>150</v>
      </c>
      <c r="D32" t="s">
        <v>1257</v>
      </c>
      <c r="E32" t="s">
        <v>1258</v>
      </c>
      <c r="F32" t="s">
        <v>1259</v>
      </c>
      <c r="G32" t="s">
        <v>1260</v>
      </c>
      <c r="H32" t="s">
        <v>1261</v>
      </c>
      <c r="J32" t="s">
        <v>1282</v>
      </c>
    </row>
    <row r="33" spans="1:10">
      <c r="A33">
        <v>32</v>
      </c>
      <c r="B33" t="s">
        <v>1125</v>
      </c>
      <c r="C33" t="s">
        <v>150</v>
      </c>
      <c r="D33" t="s">
        <v>1262</v>
      </c>
      <c r="E33" t="s">
        <v>1263</v>
      </c>
      <c r="F33" t="s">
        <v>1264</v>
      </c>
      <c r="G33" t="s">
        <v>1158</v>
      </c>
      <c r="J33" t="s">
        <v>1282</v>
      </c>
    </row>
    <row r="34" spans="1:10">
      <c r="A34">
        <v>33</v>
      </c>
      <c r="B34" t="s">
        <v>1125</v>
      </c>
      <c r="C34" t="s">
        <v>150</v>
      </c>
      <c r="D34" t="s">
        <v>1265</v>
      </c>
      <c r="E34" t="s">
        <v>1266</v>
      </c>
      <c r="F34" t="s">
        <v>1267</v>
      </c>
      <c r="G34" t="s">
        <v>1268</v>
      </c>
      <c r="H34" t="s">
        <v>1269</v>
      </c>
      <c r="J34" t="s">
        <v>1282</v>
      </c>
    </row>
    <row r="35" spans="1:10">
      <c r="A35">
        <v>34</v>
      </c>
      <c r="B35" t="s">
        <v>1125</v>
      </c>
      <c r="C35" t="s">
        <v>150</v>
      </c>
      <c r="D35" t="s">
        <v>1270</v>
      </c>
      <c r="E35" t="s">
        <v>1271</v>
      </c>
      <c r="F35" t="s">
        <v>1272</v>
      </c>
      <c r="G35" t="s">
        <v>1273</v>
      </c>
      <c r="J35" t="s">
        <v>1282</v>
      </c>
    </row>
    <row r="36" spans="1:10">
      <c r="A36">
        <v>35</v>
      </c>
      <c r="B36" t="s">
        <v>1125</v>
      </c>
      <c r="C36" t="s">
        <v>150</v>
      </c>
      <c r="D36" t="s">
        <v>1274</v>
      </c>
      <c r="E36" t="s">
        <v>1275</v>
      </c>
      <c r="F36" t="s">
        <v>1276</v>
      </c>
      <c r="G36" t="s">
        <v>1277</v>
      </c>
      <c r="H36" t="s">
        <v>1278</v>
      </c>
      <c r="J36" t="s">
        <v>1282</v>
      </c>
    </row>
    <row r="37" spans="1:10">
      <c r="A37">
        <v>36</v>
      </c>
      <c r="B37" t="s">
        <v>1125</v>
      </c>
      <c r="C37" t="s">
        <v>150</v>
      </c>
      <c r="D37" t="s">
        <v>1279</v>
      </c>
      <c r="E37" t="s">
        <v>1280</v>
      </c>
      <c r="F37" t="s">
        <v>1246</v>
      </c>
      <c r="G37" t="s">
        <v>1281</v>
      </c>
      <c r="H37" t="s">
        <v>1247</v>
      </c>
      <c r="J37" t="s">
        <v>1282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2:A424"/>
  <sheetViews>
    <sheetView showGridLines="0" workbookViewId="0"/>
  </sheetViews>
  <sheetFormatPr defaultRowHeight="15"/>
  <sheetData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0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I52"/>
  <sheetViews>
    <sheetView showGridLines="0" topLeftCell="D13" workbookViewId="0">
      <selection activeCell="F44" sqref="F44"/>
    </sheetView>
  </sheetViews>
  <sheetFormatPr defaultRowHeight="15"/>
  <cols>
    <col min="1" max="2" width="10.7109375" hidden="1" customWidth="1"/>
    <col min="3" max="3" width="3.7109375" hidden="1" customWidth="1"/>
    <col min="4" max="4" width="1.7109375" customWidth="1"/>
    <col min="5" max="5" width="55.28515625" customWidth="1"/>
    <col min="6" max="6" width="50.7109375" customWidth="1"/>
    <col min="7" max="7" width="3.7109375" customWidth="1"/>
    <col min="10" max="10" width="30" customWidth="1"/>
  </cols>
  <sheetData>
    <row r="1" spans="5:6" ht="3" customHeight="1">
      <c r="F1">
        <v>30479236</v>
      </c>
    </row>
    <row r="2" spans="5:6">
      <c r="E2" t="str">
        <f>"Код шаблона: " &amp; GetCode()</f>
        <v>Код шаблона: FAS.JKH.OPEN.INFO.REQUEST.GVS</v>
      </c>
    </row>
    <row r="3" spans="5:6">
      <c r="E3" t="str">
        <f>"Версия " &amp; GetVersion()</f>
        <v>Версия 1.0.2</v>
      </c>
    </row>
    <row r="5" spans="5:6" ht="48" customHeight="1">
      <c r="E5" s="1" t="s">
        <v>557</v>
      </c>
      <c r="F5" s="1"/>
    </row>
    <row r="7" spans="5:6">
      <c r="E7" t="s">
        <v>52</v>
      </c>
      <c r="F7" t="s">
        <v>150</v>
      </c>
    </row>
    <row r="9" spans="5:6">
      <c r="E9" t="s">
        <v>446</v>
      </c>
      <c r="F9" t="s">
        <v>75</v>
      </c>
    </row>
    <row r="11" spans="5:6">
      <c r="E11" t="s">
        <v>444</v>
      </c>
      <c r="F11" t="s">
        <v>1115</v>
      </c>
    </row>
    <row r="12" spans="5:6">
      <c r="E12" t="s">
        <v>445</v>
      </c>
      <c r="F12" t="s">
        <v>1116</v>
      </c>
    </row>
    <row r="14" spans="5:6">
      <c r="E14" t="s">
        <v>353</v>
      </c>
      <c r="F14" t="s">
        <v>42</v>
      </c>
    </row>
    <row r="15" spans="5:6" hidden="1">
      <c r="E15" t="s">
        <v>281</v>
      </c>
      <c r="F15" t="s">
        <v>709</v>
      </c>
    </row>
    <row r="16" spans="5:6" hidden="1">
      <c r="E16" t="s">
        <v>583</v>
      </c>
    </row>
    <row r="17" spans="5:6" ht="19.5" customHeight="1">
      <c r="F17" t="s">
        <v>705</v>
      </c>
    </row>
    <row r="18" spans="5:6" hidden="1"/>
    <row r="19" spans="5:6">
      <c r="E19" t="s">
        <v>584</v>
      </c>
      <c r="F19" t="s">
        <v>1283</v>
      </c>
    </row>
    <row r="20" spans="5:6">
      <c r="E20" t="s">
        <v>585</v>
      </c>
      <c r="F20" t="s">
        <v>1284</v>
      </c>
    </row>
    <row r="21" spans="5:6" hidden="1"/>
    <row r="22" spans="5:6" ht="19.5" hidden="1" customHeight="1">
      <c r="F22" t="s">
        <v>632</v>
      </c>
    </row>
    <row r="23" spans="5:6" hidden="1"/>
    <row r="24" spans="5:6" hidden="1">
      <c r="E24" t="s">
        <v>633</v>
      </c>
    </row>
    <row r="25" spans="5:6" hidden="1">
      <c r="E25" t="s">
        <v>634</v>
      </c>
    </row>
    <row r="26" spans="5:6" hidden="1"/>
    <row r="27" spans="5:6" ht="35.1" customHeight="1"/>
    <row r="28" spans="5:6">
      <c r="E28" t="s">
        <v>160</v>
      </c>
      <c r="F28" t="s">
        <v>75</v>
      </c>
    </row>
    <row r="29" spans="5:6">
      <c r="E29" t="s">
        <v>70</v>
      </c>
      <c r="F29" t="s">
        <v>1193</v>
      </c>
    </row>
    <row r="30" spans="5:6" hidden="1">
      <c r="E30" t="s">
        <v>188</v>
      </c>
    </row>
    <row r="31" spans="5:6">
      <c r="E31" t="s">
        <v>53</v>
      </c>
      <c r="F31" t="s">
        <v>1194</v>
      </c>
    </row>
    <row r="32" spans="5:6">
      <c r="E32" t="s">
        <v>54</v>
      </c>
      <c r="F32" t="s">
        <v>1191</v>
      </c>
    </row>
    <row r="34" spans="5:6">
      <c r="E34" t="s">
        <v>227</v>
      </c>
      <c r="F34" t="s">
        <v>189</v>
      </c>
    </row>
    <row r="35" spans="5:6" hidden="1"/>
    <row r="36" spans="5:6" hidden="1"/>
    <row r="38" spans="5:6">
      <c r="E38" t="s">
        <v>509</v>
      </c>
      <c r="F38" t="s">
        <v>1285</v>
      </c>
    </row>
    <row r="39" spans="5:6">
      <c r="E39" t="s">
        <v>510</v>
      </c>
      <c r="F39" t="s">
        <v>1286</v>
      </c>
    </row>
    <row r="40" spans="5:6">
      <c r="F40" t="s">
        <v>540</v>
      </c>
    </row>
    <row r="41" spans="5:6">
      <c r="E41" t="s">
        <v>77</v>
      </c>
      <c r="F41" t="s">
        <v>1287</v>
      </c>
    </row>
    <row r="42" spans="5:6">
      <c r="E42" t="s">
        <v>78</v>
      </c>
      <c r="F42" t="s">
        <v>1288</v>
      </c>
    </row>
    <row r="43" spans="5:6">
      <c r="E43" t="s">
        <v>541</v>
      </c>
      <c r="F43" t="s">
        <v>1289</v>
      </c>
    </row>
    <row r="44" spans="5:6">
      <c r="E44" t="s">
        <v>542</v>
      </c>
      <c r="F44" t="s">
        <v>1290</v>
      </c>
    </row>
    <row r="45" spans="5:6" ht="20.100000000000001" customHeight="1"/>
    <row r="52" spans="5:9">
      <c r="E52" s="1"/>
      <c r="F52" s="1"/>
      <c r="G52" s="1"/>
      <c r="H52" s="1"/>
      <c r="I52" s="1"/>
    </row>
  </sheetData>
  <sheetProtection sheet="1" objects="1" scenarios="1" formatColumns="0" formatRows="0"/>
  <dataConsolidate leftLabels="1" link="1"/>
  <mergeCells count="2">
    <mergeCell ref="E5:F5"/>
    <mergeCell ref="E52:I52"/>
  </mergeCells>
  <phoneticPr fontId="0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odList13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02"/>
  <sheetViews>
    <sheetView showGridLines="0" workbookViewId="0"/>
  </sheetViews>
  <sheetFormatPr defaultRowHeight="15"/>
  <sheetData>
    <row r="1" spans="1:4">
      <c r="A1" t="s">
        <v>1111</v>
      </c>
      <c r="B1" t="s">
        <v>477</v>
      </c>
      <c r="C1" t="s">
        <v>478</v>
      </c>
      <c r="D1" t="s">
        <v>1110</v>
      </c>
    </row>
    <row r="2" spans="1:4">
      <c r="A2">
        <v>1</v>
      </c>
      <c r="B2" t="s">
        <v>710</v>
      </c>
      <c r="C2" t="s">
        <v>710</v>
      </c>
      <c r="D2" t="s">
        <v>711</v>
      </c>
    </row>
    <row r="3" spans="1:4">
      <c r="A3">
        <v>2</v>
      </c>
      <c r="B3" t="s">
        <v>710</v>
      </c>
      <c r="C3" t="s">
        <v>712</v>
      </c>
      <c r="D3" t="s">
        <v>713</v>
      </c>
    </row>
    <row r="4" spans="1:4">
      <c r="A4">
        <v>3</v>
      </c>
      <c r="B4" t="s">
        <v>710</v>
      </c>
      <c r="C4" t="s">
        <v>714</v>
      </c>
      <c r="D4" t="s">
        <v>715</v>
      </c>
    </row>
    <row r="5" spans="1:4">
      <c r="A5">
        <v>4</v>
      </c>
      <c r="B5" t="s">
        <v>710</v>
      </c>
      <c r="C5" t="s">
        <v>716</v>
      </c>
      <c r="D5" t="s">
        <v>717</v>
      </c>
    </row>
    <row r="6" spans="1:4">
      <c r="A6">
        <v>5</v>
      </c>
      <c r="B6" t="s">
        <v>710</v>
      </c>
      <c r="C6" t="s">
        <v>718</v>
      </c>
      <c r="D6" t="s">
        <v>719</v>
      </c>
    </row>
    <row r="7" spans="1:4">
      <c r="A7">
        <v>6</v>
      </c>
      <c r="B7" t="s">
        <v>710</v>
      </c>
      <c r="C7" t="s">
        <v>720</v>
      </c>
      <c r="D7" t="s">
        <v>721</v>
      </c>
    </row>
    <row r="8" spans="1:4">
      <c r="A8">
        <v>7</v>
      </c>
      <c r="B8" t="s">
        <v>710</v>
      </c>
      <c r="C8" t="s">
        <v>722</v>
      </c>
      <c r="D8" t="s">
        <v>723</v>
      </c>
    </row>
    <row r="9" spans="1:4">
      <c r="A9">
        <v>8</v>
      </c>
      <c r="B9" t="s">
        <v>710</v>
      </c>
      <c r="C9" t="s">
        <v>724</v>
      </c>
      <c r="D9" t="s">
        <v>725</v>
      </c>
    </row>
    <row r="10" spans="1:4">
      <c r="A10">
        <v>9</v>
      </c>
      <c r="B10" t="s">
        <v>710</v>
      </c>
      <c r="C10" t="s">
        <v>726</v>
      </c>
      <c r="D10" t="s">
        <v>727</v>
      </c>
    </row>
    <row r="11" spans="1:4">
      <c r="A11">
        <v>10</v>
      </c>
      <c r="B11" t="s">
        <v>728</v>
      </c>
      <c r="C11" t="s">
        <v>728</v>
      </c>
      <c r="D11" t="s">
        <v>729</v>
      </c>
    </row>
    <row r="12" spans="1:4">
      <c r="A12">
        <v>11</v>
      </c>
      <c r="B12" t="s">
        <v>728</v>
      </c>
      <c r="C12" t="s">
        <v>730</v>
      </c>
      <c r="D12" t="s">
        <v>731</v>
      </c>
    </row>
    <row r="13" spans="1:4">
      <c r="A13">
        <v>12</v>
      </c>
      <c r="B13" t="s">
        <v>728</v>
      </c>
      <c r="C13" t="s">
        <v>732</v>
      </c>
      <c r="D13" t="s">
        <v>733</v>
      </c>
    </row>
    <row r="14" spans="1:4">
      <c r="A14">
        <v>13</v>
      </c>
      <c r="B14" t="s">
        <v>728</v>
      </c>
      <c r="C14" t="s">
        <v>734</v>
      </c>
      <c r="D14" t="s">
        <v>735</v>
      </c>
    </row>
    <row r="15" spans="1:4">
      <c r="A15">
        <v>14</v>
      </c>
      <c r="B15" t="s">
        <v>728</v>
      </c>
      <c r="C15" t="s">
        <v>736</v>
      </c>
      <c r="D15" t="s">
        <v>737</v>
      </c>
    </row>
    <row r="16" spans="1:4">
      <c r="A16">
        <v>15</v>
      </c>
      <c r="B16" t="s">
        <v>728</v>
      </c>
      <c r="C16" t="s">
        <v>738</v>
      </c>
      <c r="D16" t="s">
        <v>739</v>
      </c>
    </row>
    <row r="17" spans="1:4">
      <c r="A17">
        <v>16</v>
      </c>
      <c r="B17" t="s">
        <v>728</v>
      </c>
      <c r="C17" t="s">
        <v>740</v>
      </c>
      <c r="D17" t="s">
        <v>741</v>
      </c>
    </row>
    <row r="18" spans="1:4">
      <c r="A18">
        <v>17</v>
      </c>
      <c r="B18" t="s">
        <v>728</v>
      </c>
      <c r="C18" t="s">
        <v>742</v>
      </c>
      <c r="D18" t="s">
        <v>743</v>
      </c>
    </row>
    <row r="19" spans="1:4">
      <c r="A19">
        <v>18</v>
      </c>
      <c r="B19" t="s">
        <v>728</v>
      </c>
      <c r="C19" t="s">
        <v>744</v>
      </c>
      <c r="D19" t="s">
        <v>745</v>
      </c>
    </row>
    <row r="20" spans="1:4">
      <c r="A20">
        <v>19</v>
      </c>
      <c r="B20" t="s">
        <v>728</v>
      </c>
      <c r="C20" t="s">
        <v>746</v>
      </c>
      <c r="D20" t="s">
        <v>747</v>
      </c>
    </row>
    <row r="21" spans="1:4">
      <c r="A21">
        <v>20</v>
      </c>
      <c r="B21" t="s">
        <v>728</v>
      </c>
      <c r="C21" t="s">
        <v>748</v>
      </c>
      <c r="D21" t="s">
        <v>749</v>
      </c>
    </row>
    <row r="22" spans="1:4">
      <c r="A22">
        <v>21</v>
      </c>
      <c r="B22" t="s">
        <v>728</v>
      </c>
      <c r="C22" t="s">
        <v>750</v>
      </c>
      <c r="D22" t="s">
        <v>751</v>
      </c>
    </row>
    <row r="23" spans="1:4">
      <c r="A23">
        <v>22</v>
      </c>
      <c r="B23" t="s">
        <v>752</v>
      </c>
      <c r="C23" t="s">
        <v>754</v>
      </c>
      <c r="D23" t="s">
        <v>755</v>
      </c>
    </row>
    <row r="24" spans="1:4">
      <c r="A24">
        <v>23</v>
      </c>
      <c r="B24" t="s">
        <v>752</v>
      </c>
      <c r="C24" t="s">
        <v>752</v>
      </c>
      <c r="D24" t="s">
        <v>753</v>
      </c>
    </row>
    <row r="25" spans="1:4">
      <c r="A25">
        <v>24</v>
      </c>
      <c r="B25" t="s">
        <v>752</v>
      </c>
      <c r="C25" t="s">
        <v>756</v>
      </c>
      <c r="D25" t="s">
        <v>757</v>
      </c>
    </row>
    <row r="26" spans="1:4">
      <c r="A26">
        <v>25</v>
      </c>
      <c r="B26" t="s">
        <v>752</v>
      </c>
      <c r="C26" t="s">
        <v>758</v>
      </c>
      <c r="D26" t="s">
        <v>759</v>
      </c>
    </row>
    <row r="27" spans="1:4">
      <c r="A27">
        <v>26</v>
      </c>
      <c r="B27" t="s">
        <v>752</v>
      </c>
      <c r="C27" t="s">
        <v>760</v>
      </c>
      <c r="D27" t="s">
        <v>761</v>
      </c>
    </row>
    <row r="28" spans="1:4">
      <c r="A28">
        <v>27</v>
      </c>
      <c r="B28" t="s">
        <v>752</v>
      </c>
      <c r="C28" t="s">
        <v>762</v>
      </c>
      <c r="D28" t="s">
        <v>763</v>
      </c>
    </row>
    <row r="29" spans="1:4">
      <c r="A29">
        <v>28</v>
      </c>
      <c r="B29" t="s">
        <v>752</v>
      </c>
      <c r="C29" t="s">
        <v>764</v>
      </c>
      <c r="D29" t="s">
        <v>765</v>
      </c>
    </row>
    <row r="30" spans="1:4">
      <c r="A30">
        <v>29</v>
      </c>
      <c r="B30" t="s">
        <v>752</v>
      </c>
      <c r="C30" t="s">
        <v>766</v>
      </c>
      <c r="D30" t="s">
        <v>767</v>
      </c>
    </row>
    <row r="31" spans="1:4">
      <c r="A31">
        <v>30</v>
      </c>
      <c r="B31" t="s">
        <v>752</v>
      </c>
      <c r="C31" t="s">
        <v>768</v>
      </c>
      <c r="D31" t="s">
        <v>769</v>
      </c>
    </row>
    <row r="32" spans="1:4">
      <c r="A32">
        <v>31</v>
      </c>
      <c r="B32" t="s">
        <v>752</v>
      </c>
      <c r="C32" t="s">
        <v>770</v>
      </c>
      <c r="D32" t="s">
        <v>771</v>
      </c>
    </row>
    <row r="33" spans="1:4">
      <c r="A33">
        <v>32</v>
      </c>
      <c r="B33" t="s">
        <v>752</v>
      </c>
      <c r="C33" t="s">
        <v>772</v>
      </c>
      <c r="D33" t="s">
        <v>773</v>
      </c>
    </row>
    <row r="34" spans="1:4">
      <c r="A34">
        <v>33</v>
      </c>
      <c r="B34" t="s">
        <v>752</v>
      </c>
      <c r="C34" t="s">
        <v>774</v>
      </c>
      <c r="D34" t="s">
        <v>775</v>
      </c>
    </row>
    <row r="35" spans="1:4">
      <c r="A35">
        <v>34</v>
      </c>
      <c r="B35" t="s">
        <v>776</v>
      </c>
      <c r="C35" t="s">
        <v>776</v>
      </c>
      <c r="D35" t="s">
        <v>777</v>
      </c>
    </row>
    <row r="36" spans="1:4">
      <c r="A36">
        <v>35</v>
      </c>
      <c r="B36" t="s">
        <v>776</v>
      </c>
      <c r="C36" t="s">
        <v>778</v>
      </c>
      <c r="D36" t="s">
        <v>779</v>
      </c>
    </row>
    <row r="37" spans="1:4">
      <c r="A37">
        <v>36</v>
      </c>
      <c r="B37" t="s">
        <v>776</v>
      </c>
      <c r="C37" t="s">
        <v>780</v>
      </c>
      <c r="D37" t="s">
        <v>781</v>
      </c>
    </row>
    <row r="38" spans="1:4">
      <c r="A38">
        <v>37</v>
      </c>
      <c r="B38" t="s">
        <v>776</v>
      </c>
      <c r="C38" t="s">
        <v>782</v>
      </c>
      <c r="D38" t="s">
        <v>783</v>
      </c>
    </row>
    <row r="39" spans="1:4">
      <c r="A39">
        <v>38</v>
      </c>
      <c r="B39" t="s">
        <v>776</v>
      </c>
      <c r="C39" t="s">
        <v>784</v>
      </c>
      <c r="D39" t="s">
        <v>785</v>
      </c>
    </row>
    <row r="40" spans="1:4">
      <c r="A40">
        <v>39</v>
      </c>
      <c r="B40" t="s">
        <v>776</v>
      </c>
      <c r="C40" t="s">
        <v>786</v>
      </c>
      <c r="D40" t="s">
        <v>787</v>
      </c>
    </row>
    <row r="41" spans="1:4">
      <c r="A41">
        <v>40</v>
      </c>
      <c r="B41" t="s">
        <v>776</v>
      </c>
      <c r="C41" t="s">
        <v>788</v>
      </c>
      <c r="D41" t="s">
        <v>789</v>
      </c>
    </row>
    <row r="42" spans="1:4">
      <c r="A42">
        <v>41</v>
      </c>
      <c r="B42" t="s">
        <v>776</v>
      </c>
      <c r="C42" t="s">
        <v>790</v>
      </c>
      <c r="D42" t="s">
        <v>791</v>
      </c>
    </row>
    <row r="43" spans="1:4">
      <c r="A43">
        <v>42</v>
      </c>
      <c r="B43" t="s">
        <v>776</v>
      </c>
      <c r="C43" t="s">
        <v>792</v>
      </c>
      <c r="D43" t="s">
        <v>793</v>
      </c>
    </row>
    <row r="44" spans="1:4">
      <c r="A44">
        <v>43</v>
      </c>
      <c r="B44" t="s">
        <v>794</v>
      </c>
      <c r="C44" t="s">
        <v>794</v>
      </c>
      <c r="D44" t="s">
        <v>795</v>
      </c>
    </row>
    <row r="45" spans="1:4">
      <c r="A45">
        <v>44</v>
      </c>
      <c r="B45" t="s">
        <v>796</v>
      </c>
      <c r="C45" t="s">
        <v>798</v>
      </c>
      <c r="D45" t="s">
        <v>799</v>
      </c>
    </row>
    <row r="46" spans="1:4">
      <c r="A46">
        <v>45</v>
      </c>
      <c r="B46" t="s">
        <v>796</v>
      </c>
      <c r="C46" t="s">
        <v>796</v>
      </c>
      <c r="D46" t="s">
        <v>797</v>
      </c>
    </row>
    <row r="47" spans="1:4">
      <c r="A47">
        <v>46</v>
      </c>
      <c r="B47" t="s">
        <v>796</v>
      </c>
      <c r="C47" t="s">
        <v>800</v>
      </c>
      <c r="D47" t="s">
        <v>801</v>
      </c>
    </row>
    <row r="48" spans="1:4">
      <c r="A48">
        <v>47</v>
      </c>
      <c r="B48" t="s">
        <v>796</v>
      </c>
      <c r="C48" t="s">
        <v>802</v>
      </c>
      <c r="D48" t="s">
        <v>803</v>
      </c>
    </row>
    <row r="49" spans="1:4">
      <c r="A49">
        <v>48</v>
      </c>
      <c r="B49" t="s">
        <v>796</v>
      </c>
      <c r="C49" t="s">
        <v>804</v>
      </c>
      <c r="D49" t="s">
        <v>805</v>
      </c>
    </row>
    <row r="50" spans="1:4">
      <c r="A50">
        <v>49</v>
      </c>
      <c r="B50" t="s">
        <v>796</v>
      </c>
      <c r="C50" t="s">
        <v>806</v>
      </c>
      <c r="D50" t="s">
        <v>807</v>
      </c>
    </row>
    <row r="51" spans="1:4">
      <c r="A51">
        <v>50</v>
      </c>
      <c r="B51" t="s">
        <v>796</v>
      </c>
      <c r="C51" t="s">
        <v>808</v>
      </c>
      <c r="D51" t="s">
        <v>809</v>
      </c>
    </row>
    <row r="52" spans="1:4">
      <c r="A52">
        <v>51</v>
      </c>
      <c r="B52" t="s">
        <v>796</v>
      </c>
      <c r="C52" t="s">
        <v>810</v>
      </c>
      <c r="D52" t="s">
        <v>811</v>
      </c>
    </row>
    <row r="53" spans="1:4">
      <c r="A53">
        <v>52</v>
      </c>
      <c r="B53" t="s">
        <v>796</v>
      </c>
      <c r="C53" t="s">
        <v>812</v>
      </c>
      <c r="D53" t="s">
        <v>813</v>
      </c>
    </row>
    <row r="54" spans="1:4">
      <c r="A54">
        <v>53</v>
      </c>
      <c r="B54" t="s">
        <v>796</v>
      </c>
      <c r="C54" t="s">
        <v>814</v>
      </c>
      <c r="D54" t="s">
        <v>815</v>
      </c>
    </row>
    <row r="55" spans="1:4">
      <c r="A55">
        <v>54</v>
      </c>
      <c r="B55" t="s">
        <v>796</v>
      </c>
      <c r="C55" t="s">
        <v>816</v>
      </c>
      <c r="D55" t="s">
        <v>817</v>
      </c>
    </row>
    <row r="56" spans="1:4">
      <c r="A56">
        <v>55</v>
      </c>
      <c r="B56" t="s">
        <v>796</v>
      </c>
      <c r="C56" t="s">
        <v>818</v>
      </c>
      <c r="D56" t="s">
        <v>819</v>
      </c>
    </row>
    <row r="57" spans="1:4">
      <c r="A57">
        <v>56</v>
      </c>
      <c r="B57" t="s">
        <v>796</v>
      </c>
      <c r="C57" t="s">
        <v>820</v>
      </c>
      <c r="D57" t="s">
        <v>821</v>
      </c>
    </row>
    <row r="58" spans="1:4">
      <c r="A58">
        <v>57</v>
      </c>
      <c r="B58" t="s">
        <v>796</v>
      </c>
      <c r="C58" t="s">
        <v>822</v>
      </c>
      <c r="D58" t="s">
        <v>823</v>
      </c>
    </row>
    <row r="59" spans="1:4">
      <c r="A59">
        <v>58</v>
      </c>
      <c r="B59" t="s">
        <v>796</v>
      </c>
      <c r="C59" t="s">
        <v>824</v>
      </c>
      <c r="D59" t="s">
        <v>825</v>
      </c>
    </row>
    <row r="60" spans="1:4">
      <c r="A60">
        <v>59</v>
      </c>
      <c r="B60" t="s">
        <v>826</v>
      </c>
      <c r="C60" t="s">
        <v>826</v>
      </c>
      <c r="D60" t="s">
        <v>827</v>
      </c>
    </row>
    <row r="61" spans="1:4">
      <c r="A61">
        <v>60</v>
      </c>
      <c r="B61" t="s">
        <v>828</v>
      </c>
      <c r="C61" t="s">
        <v>828</v>
      </c>
      <c r="D61" t="s">
        <v>829</v>
      </c>
    </row>
    <row r="62" spans="1:4">
      <c r="A62">
        <v>61</v>
      </c>
      <c r="B62" t="s">
        <v>830</v>
      </c>
      <c r="C62" t="s">
        <v>830</v>
      </c>
      <c r="D62" t="s">
        <v>831</v>
      </c>
    </row>
    <row r="63" spans="1:4">
      <c r="A63">
        <v>62</v>
      </c>
      <c r="B63" t="s">
        <v>832</v>
      </c>
      <c r="C63" t="s">
        <v>832</v>
      </c>
      <c r="D63" t="s">
        <v>833</v>
      </c>
    </row>
    <row r="64" spans="1:4">
      <c r="A64">
        <v>63</v>
      </c>
      <c r="B64" t="s">
        <v>834</v>
      </c>
      <c r="C64" t="s">
        <v>834</v>
      </c>
      <c r="D64" t="s">
        <v>835</v>
      </c>
    </row>
    <row r="65" spans="1:4">
      <c r="A65">
        <v>64</v>
      </c>
      <c r="B65" t="s">
        <v>836</v>
      </c>
      <c r="C65" t="s">
        <v>836</v>
      </c>
      <c r="D65" t="s">
        <v>837</v>
      </c>
    </row>
    <row r="66" spans="1:4">
      <c r="A66">
        <v>65</v>
      </c>
      <c r="B66" t="s">
        <v>838</v>
      </c>
      <c r="C66" t="s">
        <v>838</v>
      </c>
      <c r="D66" t="s">
        <v>839</v>
      </c>
    </row>
    <row r="67" spans="1:4">
      <c r="A67">
        <v>66</v>
      </c>
      <c r="B67" t="s">
        <v>840</v>
      </c>
      <c r="C67" t="s">
        <v>840</v>
      </c>
      <c r="D67" t="s">
        <v>841</v>
      </c>
    </row>
    <row r="68" spans="1:4">
      <c r="A68">
        <v>67</v>
      </c>
      <c r="B68" t="s">
        <v>842</v>
      </c>
      <c r="C68" t="s">
        <v>842</v>
      </c>
      <c r="D68" t="s">
        <v>843</v>
      </c>
    </row>
    <row r="69" spans="1:4">
      <c r="A69">
        <v>68</v>
      </c>
      <c r="B69" t="s">
        <v>842</v>
      </c>
      <c r="C69" t="s">
        <v>844</v>
      </c>
      <c r="D69" t="s">
        <v>845</v>
      </c>
    </row>
    <row r="70" spans="1:4">
      <c r="A70">
        <v>69</v>
      </c>
      <c r="B70" t="s">
        <v>842</v>
      </c>
      <c r="C70" t="s">
        <v>846</v>
      </c>
      <c r="D70" t="s">
        <v>847</v>
      </c>
    </row>
    <row r="71" spans="1:4">
      <c r="A71">
        <v>70</v>
      </c>
      <c r="B71" t="s">
        <v>842</v>
      </c>
      <c r="C71" t="s">
        <v>848</v>
      </c>
      <c r="D71" t="s">
        <v>849</v>
      </c>
    </row>
    <row r="72" spans="1:4">
      <c r="A72">
        <v>71</v>
      </c>
      <c r="B72" t="s">
        <v>842</v>
      </c>
      <c r="C72" t="s">
        <v>850</v>
      </c>
      <c r="D72" t="s">
        <v>851</v>
      </c>
    </row>
    <row r="73" spans="1:4">
      <c r="A73">
        <v>72</v>
      </c>
      <c r="B73" t="s">
        <v>842</v>
      </c>
      <c r="C73" t="s">
        <v>852</v>
      </c>
      <c r="D73" t="s">
        <v>853</v>
      </c>
    </row>
    <row r="74" spans="1:4">
      <c r="A74">
        <v>73</v>
      </c>
      <c r="B74" t="s">
        <v>842</v>
      </c>
      <c r="C74" t="s">
        <v>854</v>
      </c>
      <c r="D74" t="s">
        <v>855</v>
      </c>
    </row>
    <row r="75" spans="1:4">
      <c r="A75">
        <v>74</v>
      </c>
      <c r="B75" t="s">
        <v>842</v>
      </c>
      <c r="C75" t="s">
        <v>856</v>
      </c>
      <c r="D75" t="s">
        <v>857</v>
      </c>
    </row>
    <row r="76" spans="1:4">
      <c r="A76">
        <v>75</v>
      </c>
      <c r="B76" t="s">
        <v>842</v>
      </c>
      <c r="C76" t="s">
        <v>858</v>
      </c>
      <c r="D76" t="s">
        <v>859</v>
      </c>
    </row>
    <row r="77" spans="1:4">
      <c r="A77">
        <v>76</v>
      </c>
      <c r="B77" t="s">
        <v>860</v>
      </c>
      <c r="C77" t="s">
        <v>860</v>
      </c>
      <c r="D77" t="s">
        <v>861</v>
      </c>
    </row>
    <row r="78" spans="1:4">
      <c r="A78">
        <v>77</v>
      </c>
      <c r="B78" t="s">
        <v>862</v>
      </c>
      <c r="C78" t="s">
        <v>862</v>
      </c>
      <c r="D78" t="s">
        <v>863</v>
      </c>
    </row>
    <row r="79" spans="1:4">
      <c r="A79">
        <v>78</v>
      </c>
      <c r="B79" t="s">
        <v>864</v>
      </c>
      <c r="C79" t="s">
        <v>864</v>
      </c>
      <c r="D79" t="s">
        <v>865</v>
      </c>
    </row>
    <row r="80" spans="1:4">
      <c r="A80">
        <v>79</v>
      </c>
      <c r="B80" t="s">
        <v>866</v>
      </c>
      <c r="C80" t="s">
        <v>868</v>
      </c>
      <c r="D80" t="s">
        <v>869</v>
      </c>
    </row>
    <row r="81" spans="1:4">
      <c r="A81">
        <v>80</v>
      </c>
      <c r="B81" t="s">
        <v>866</v>
      </c>
      <c r="C81" t="s">
        <v>870</v>
      </c>
      <c r="D81" t="s">
        <v>871</v>
      </c>
    </row>
    <row r="82" spans="1:4">
      <c r="A82">
        <v>81</v>
      </c>
      <c r="B82" t="s">
        <v>866</v>
      </c>
      <c r="C82" t="s">
        <v>872</v>
      </c>
      <c r="D82" t="s">
        <v>873</v>
      </c>
    </row>
    <row r="83" spans="1:4">
      <c r="A83">
        <v>82</v>
      </c>
      <c r="B83" t="s">
        <v>866</v>
      </c>
      <c r="C83" t="s">
        <v>874</v>
      </c>
      <c r="D83" t="s">
        <v>875</v>
      </c>
    </row>
    <row r="84" spans="1:4">
      <c r="A84">
        <v>83</v>
      </c>
      <c r="B84" t="s">
        <v>866</v>
      </c>
      <c r="C84" t="s">
        <v>876</v>
      </c>
      <c r="D84" t="s">
        <v>877</v>
      </c>
    </row>
    <row r="85" spans="1:4">
      <c r="A85">
        <v>84</v>
      </c>
      <c r="B85" t="s">
        <v>866</v>
      </c>
      <c r="C85" t="s">
        <v>878</v>
      </c>
      <c r="D85" t="s">
        <v>879</v>
      </c>
    </row>
    <row r="86" spans="1:4">
      <c r="A86">
        <v>85</v>
      </c>
      <c r="B86" t="s">
        <v>866</v>
      </c>
      <c r="C86" t="s">
        <v>880</v>
      </c>
      <c r="D86" t="s">
        <v>881</v>
      </c>
    </row>
    <row r="87" spans="1:4">
      <c r="A87">
        <v>86</v>
      </c>
      <c r="B87" t="s">
        <v>866</v>
      </c>
      <c r="C87" t="s">
        <v>882</v>
      </c>
      <c r="D87" t="s">
        <v>883</v>
      </c>
    </row>
    <row r="88" spans="1:4">
      <c r="A88">
        <v>87</v>
      </c>
      <c r="B88" t="s">
        <v>866</v>
      </c>
      <c r="C88" t="s">
        <v>866</v>
      </c>
      <c r="D88" t="s">
        <v>867</v>
      </c>
    </row>
    <row r="89" spans="1:4">
      <c r="A89">
        <v>88</v>
      </c>
      <c r="B89" t="s">
        <v>866</v>
      </c>
      <c r="C89" t="s">
        <v>884</v>
      </c>
      <c r="D89" t="s">
        <v>885</v>
      </c>
    </row>
    <row r="90" spans="1:4">
      <c r="A90">
        <v>89</v>
      </c>
      <c r="B90" t="s">
        <v>866</v>
      </c>
      <c r="C90" t="s">
        <v>886</v>
      </c>
      <c r="D90" t="s">
        <v>887</v>
      </c>
    </row>
    <row r="91" spans="1:4">
      <c r="A91">
        <v>90</v>
      </c>
      <c r="B91" t="s">
        <v>866</v>
      </c>
      <c r="C91" t="s">
        <v>888</v>
      </c>
      <c r="D91" t="s">
        <v>889</v>
      </c>
    </row>
    <row r="92" spans="1:4">
      <c r="A92">
        <v>91</v>
      </c>
      <c r="B92" t="s">
        <v>866</v>
      </c>
      <c r="C92" t="s">
        <v>890</v>
      </c>
      <c r="D92" t="s">
        <v>891</v>
      </c>
    </row>
    <row r="93" spans="1:4">
      <c r="A93">
        <v>92</v>
      </c>
      <c r="B93" t="s">
        <v>866</v>
      </c>
      <c r="C93" t="s">
        <v>892</v>
      </c>
      <c r="D93" t="s">
        <v>893</v>
      </c>
    </row>
    <row r="94" spans="1:4">
      <c r="A94">
        <v>93</v>
      </c>
      <c r="B94" t="s">
        <v>866</v>
      </c>
      <c r="C94" t="s">
        <v>894</v>
      </c>
      <c r="D94" t="s">
        <v>895</v>
      </c>
    </row>
    <row r="95" spans="1:4">
      <c r="A95">
        <v>94</v>
      </c>
      <c r="B95" t="s">
        <v>866</v>
      </c>
      <c r="C95" t="s">
        <v>896</v>
      </c>
      <c r="D95" t="s">
        <v>897</v>
      </c>
    </row>
    <row r="96" spans="1:4">
      <c r="A96">
        <v>95</v>
      </c>
      <c r="B96" t="s">
        <v>898</v>
      </c>
      <c r="C96" t="s">
        <v>900</v>
      </c>
      <c r="D96" t="s">
        <v>901</v>
      </c>
    </row>
    <row r="97" spans="1:4">
      <c r="A97">
        <v>96</v>
      </c>
      <c r="B97" t="s">
        <v>898</v>
      </c>
      <c r="C97" t="s">
        <v>898</v>
      </c>
      <c r="D97" t="s">
        <v>899</v>
      </c>
    </row>
    <row r="98" spans="1:4">
      <c r="A98">
        <v>97</v>
      </c>
      <c r="B98" t="s">
        <v>898</v>
      </c>
      <c r="C98" t="s">
        <v>902</v>
      </c>
      <c r="D98" t="s">
        <v>903</v>
      </c>
    </row>
    <row r="99" spans="1:4">
      <c r="A99">
        <v>98</v>
      </c>
      <c r="B99" t="s">
        <v>898</v>
      </c>
      <c r="C99" t="s">
        <v>904</v>
      </c>
      <c r="D99" t="s">
        <v>905</v>
      </c>
    </row>
    <row r="100" spans="1:4">
      <c r="A100">
        <v>99</v>
      </c>
      <c r="B100" t="s">
        <v>898</v>
      </c>
      <c r="C100" t="s">
        <v>906</v>
      </c>
      <c r="D100" t="s">
        <v>907</v>
      </c>
    </row>
    <row r="101" spans="1:4">
      <c r="A101">
        <v>100</v>
      </c>
      <c r="B101" t="s">
        <v>898</v>
      </c>
      <c r="C101" t="s">
        <v>908</v>
      </c>
      <c r="D101" t="s">
        <v>909</v>
      </c>
    </row>
    <row r="102" spans="1:4">
      <c r="A102">
        <v>101</v>
      </c>
      <c r="B102" t="s">
        <v>898</v>
      </c>
      <c r="C102" t="s">
        <v>910</v>
      </c>
      <c r="D102" t="s">
        <v>911</v>
      </c>
    </row>
    <row r="103" spans="1:4">
      <c r="A103">
        <v>102</v>
      </c>
      <c r="B103" t="s">
        <v>898</v>
      </c>
      <c r="C103" t="s">
        <v>912</v>
      </c>
      <c r="D103" t="s">
        <v>913</v>
      </c>
    </row>
    <row r="104" spans="1:4">
      <c r="A104">
        <v>103</v>
      </c>
      <c r="B104" t="s">
        <v>898</v>
      </c>
      <c r="C104" t="s">
        <v>914</v>
      </c>
      <c r="D104" t="s">
        <v>915</v>
      </c>
    </row>
    <row r="105" spans="1:4">
      <c r="A105">
        <v>104</v>
      </c>
      <c r="B105" t="s">
        <v>898</v>
      </c>
      <c r="C105" t="s">
        <v>916</v>
      </c>
      <c r="D105" t="s">
        <v>917</v>
      </c>
    </row>
    <row r="106" spans="1:4">
      <c r="A106">
        <v>105</v>
      </c>
      <c r="B106" t="s">
        <v>898</v>
      </c>
      <c r="C106" t="s">
        <v>918</v>
      </c>
      <c r="D106" t="s">
        <v>919</v>
      </c>
    </row>
    <row r="107" spans="1:4">
      <c r="A107">
        <v>106</v>
      </c>
      <c r="B107" t="s">
        <v>898</v>
      </c>
      <c r="C107" t="s">
        <v>920</v>
      </c>
      <c r="D107" t="s">
        <v>921</v>
      </c>
    </row>
    <row r="108" spans="1:4">
      <c r="A108">
        <v>107</v>
      </c>
      <c r="B108" t="s">
        <v>922</v>
      </c>
      <c r="C108" t="s">
        <v>924</v>
      </c>
      <c r="D108" t="s">
        <v>925</v>
      </c>
    </row>
    <row r="109" spans="1:4">
      <c r="A109">
        <v>108</v>
      </c>
      <c r="B109" t="s">
        <v>922</v>
      </c>
      <c r="C109" t="s">
        <v>926</v>
      </c>
      <c r="D109" t="s">
        <v>927</v>
      </c>
    </row>
    <row r="110" spans="1:4">
      <c r="A110">
        <v>109</v>
      </c>
      <c r="B110" t="s">
        <v>922</v>
      </c>
      <c r="C110" t="s">
        <v>928</v>
      </c>
      <c r="D110" t="s">
        <v>929</v>
      </c>
    </row>
    <row r="111" spans="1:4">
      <c r="A111">
        <v>110</v>
      </c>
      <c r="B111" t="s">
        <v>922</v>
      </c>
      <c r="C111" t="s">
        <v>922</v>
      </c>
      <c r="D111" t="s">
        <v>923</v>
      </c>
    </row>
    <row r="112" spans="1:4">
      <c r="A112">
        <v>111</v>
      </c>
      <c r="B112" t="s">
        <v>922</v>
      </c>
      <c r="C112" t="s">
        <v>930</v>
      </c>
      <c r="D112" t="s">
        <v>931</v>
      </c>
    </row>
    <row r="113" spans="1:4">
      <c r="A113">
        <v>112</v>
      </c>
      <c r="B113" t="s">
        <v>922</v>
      </c>
      <c r="C113" t="s">
        <v>932</v>
      </c>
      <c r="D113" t="s">
        <v>933</v>
      </c>
    </row>
    <row r="114" spans="1:4">
      <c r="A114">
        <v>113</v>
      </c>
      <c r="B114" t="s">
        <v>922</v>
      </c>
      <c r="C114" t="s">
        <v>934</v>
      </c>
      <c r="D114" t="s">
        <v>935</v>
      </c>
    </row>
    <row r="115" spans="1:4">
      <c r="A115">
        <v>114</v>
      </c>
      <c r="B115" t="s">
        <v>922</v>
      </c>
      <c r="C115" t="s">
        <v>936</v>
      </c>
      <c r="D115" t="s">
        <v>937</v>
      </c>
    </row>
    <row r="116" spans="1:4">
      <c r="A116">
        <v>115</v>
      </c>
      <c r="B116" t="s">
        <v>922</v>
      </c>
      <c r="C116" t="s">
        <v>938</v>
      </c>
      <c r="D116" t="s">
        <v>939</v>
      </c>
    </row>
    <row r="117" spans="1:4">
      <c r="A117">
        <v>116</v>
      </c>
      <c r="B117" t="s">
        <v>922</v>
      </c>
      <c r="C117" t="s">
        <v>940</v>
      </c>
      <c r="D117" t="s">
        <v>941</v>
      </c>
    </row>
    <row r="118" spans="1:4">
      <c r="A118">
        <v>117</v>
      </c>
      <c r="B118" t="s">
        <v>922</v>
      </c>
      <c r="C118" t="s">
        <v>942</v>
      </c>
      <c r="D118" t="s">
        <v>943</v>
      </c>
    </row>
    <row r="119" spans="1:4">
      <c r="A119">
        <v>118</v>
      </c>
      <c r="B119" t="s">
        <v>922</v>
      </c>
      <c r="C119" t="s">
        <v>944</v>
      </c>
      <c r="D119" t="s">
        <v>945</v>
      </c>
    </row>
    <row r="120" spans="1:4">
      <c r="A120">
        <v>119</v>
      </c>
      <c r="B120" t="s">
        <v>922</v>
      </c>
      <c r="C120" t="s">
        <v>946</v>
      </c>
      <c r="D120" t="s">
        <v>947</v>
      </c>
    </row>
    <row r="121" spans="1:4">
      <c r="A121">
        <v>120</v>
      </c>
      <c r="B121" t="s">
        <v>948</v>
      </c>
      <c r="C121" t="s">
        <v>950</v>
      </c>
      <c r="D121" t="s">
        <v>951</v>
      </c>
    </row>
    <row r="122" spans="1:4">
      <c r="A122">
        <v>121</v>
      </c>
      <c r="B122" t="s">
        <v>948</v>
      </c>
      <c r="C122" t="s">
        <v>952</v>
      </c>
      <c r="D122" t="s">
        <v>953</v>
      </c>
    </row>
    <row r="123" spans="1:4">
      <c r="A123">
        <v>122</v>
      </c>
      <c r="B123" t="s">
        <v>948</v>
      </c>
      <c r="C123" t="s">
        <v>954</v>
      </c>
      <c r="D123" t="s">
        <v>955</v>
      </c>
    </row>
    <row r="124" spans="1:4">
      <c r="A124">
        <v>123</v>
      </c>
      <c r="B124" t="s">
        <v>948</v>
      </c>
      <c r="C124" t="s">
        <v>956</v>
      </c>
      <c r="D124" t="s">
        <v>957</v>
      </c>
    </row>
    <row r="125" spans="1:4">
      <c r="A125">
        <v>124</v>
      </c>
      <c r="B125" t="s">
        <v>948</v>
      </c>
      <c r="C125" t="s">
        <v>948</v>
      </c>
      <c r="D125" t="s">
        <v>949</v>
      </c>
    </row>
    <row r="126" spans="1:4">
      <c r="A126">
        <v>125</v>
      </c>
      <c r="B126" t="s">
        <v>948</v>
      </c>
      <c r="C126" t="s">
        <v>958</v>
      </c>
      <c r="D126" t="s">
        <v>959</v>
      </c>
    </row>
    <row r="127" spans="1:4">
      <c r="A127">
        <v>126</v>
      </c>
      <c r="B127" t="s">
        <v>948</v>
      </c>
      <c r="C127" t="s">
        <v>960</v>
      </c>
      <c r="D127" t="s">
        <v>961</v>
      </c>
    </row>
    <row r="128" spans="1:4">
      <c r="A128">
        <v>127</v>
      </c>
      <c r="B128" t="s">
        <v>948</v>
      </c>
      <c r="C128" t="s">
        <v>962</v>
      </c>
      <c r="D128" t="s">
        <v>963</v>
      </c>
    </row>
    <row r="129" spans="1:4">
      <c r="A129">
        <v>128</v>
      </c>
      <c r="B129" t="s">
        <v>948</v>
      </c>
      <c r="C129" t="s">
        <v>964</v>
      </c>
      <c r="D129" t="s">
        <v>965</v>
      </c>
    </row>
    <row r="130" spans="1:4">
      <c r="A130">
        <v>129</v>
      </c>
      <c r="B130" t="s">
        <v>948</v>
      </c>
      <c r="C130" t="s">
        <v>966</v>
      </c>
      <c r="D130" t="s">
        <v>967</v>
      </c>
    </row>
    <row r="131" spans="1:4">
      <c r="A131">
        <v>130</v>
      </c>
      <c r="B131" t="s">
        <v>948</v>
      </c>
      <c r="C131" t="s">
        <v>968</v>
      </c>
      <c r="D131" t="s">
        <v>969</v>
      </c>
    </row>
    <row r="132" spans="1:4">
      <c r="A132">
        <v>131</v>
      </c>
      <c r="B132" t="s">
        <v>948</v>
      </c>
      <c r="C132" t="s">
        <v>970</v>
      </c>
      <c r="D132" t="s">
        <v>971</v>
      </c>
    </row>
    <row r="133" spans="1:4">
      <c r="A133">
        <v>132</v>
      </c>
      <c r="B133" t="s">
        <v>972</v>
      </c>
      <c r="C133" t="s">
        <v>972</v>
      </c>
      <c r="D133" t="s">
        <v>973</v>
      </c>
    </row>
    <row r="134" spans="1:4">
      <c r="A134">
        <v>133</v>
      </c>
      <c r="B134" t="s">
        <v>974</v>
      </c>
      <c r="C134" t="s">
        <v>974</v>
      </c>
      <c r="D134" t="s">
        <v>975</v>
      </c>
    </row>
    <row r="135" spans="1:4">
      <c r="A135">
        <v>134</v>
      </c>
      <c r="B135" t="s">
        <v>976</v>
      </c>
      <c r="C135" t="s">
        <v>976</v>
      </c>
      <c r="D135" t="s">
        <v>977</v>
      </c>
    </row>
    <row r="136" spans="1:4">
      <c r="A136">
        <v>135</v>
      </c>
      <c r="B136" t="s">
        <v>978</v>
      </c>
      <c r="C136" t="s">
        <v>980</v>
      </c>
      <c r="D136" t="s">
        <v>981</v>
      </c>
    </row>
    <row r="137" spans="1:4">
      <c r="A137">
        <v>136</v>
      </c>
      <c r="B137" t="s">
        <v>978</v>
      </c>
      <c r="C137" t="s">
        <v>982</v>
      </c>
      <c r="D137" t="s">
        <v>983</v>
      </c>
    </row>
    <row r="138" spans="1:4">
      <c r="A138">
        <v>137</v>
      </c>
      <c r="B138" t="s">
        <v>978</v>
      </c>
      <c r="C138" t="s">
        <v>978</v>
      </c>
      <c r="D138" t="s">
        <v>979</v>
      </c>
    </row>
    <row r="139" spans="1:4">
      <c r="A139">
        <v>138</v>
      </c>
      <c r="B139" t="s">
        <v>978</v>
      </c>
      <c r="C139" t="s">
        <v>984</v>
      </c>
      <c r="D139" t="s">
        <v>985</v>
      </c>
    </row>
    <row r="140" spans="1:4">
      <c r="A140">
        <v>139</v>
      </c>
      <c r="B140" t="s">
        <v>978</v>
      </c>
      <c r="C140" t="s">
        <v>986</v>
      </c>
      <c r="D140" t="s">
        <v>987</v>
      </c>
    </row>
    <row r="141" spans="1:4">
      <c r="A141">
        <v>140</v>
      </c>
      <c r="B141" t="s">
        <v>978</v>
      </c>
      <c r="C141" t="s">
        <v>988</v>
      </c>
      <c r="D141" t="s">
        <v>989</v>
      </c>
    </row>
    <row r="142" spans="1:4">
      <c r="A142">
        <v>141</v>
      </c>
      <c r="B142" t="s">
        <v>978</v>
      </c>
      <c r="C142" t="s">
        <v>990</v>
      </c>
      <c r="D142" t="s">
        <v>991</v>
      </c>
    </row>
    <row r="143" spans="1:4">
      <c r="A143">
        <v>142</v>
      </c>
      <c r="B143" t="s">
        <v>978</v>
      </c>
      <c r="C143" t="s">
        <v>992</v>
      </c>
      <c r="D143" t="s">
        <v>993</v>
      </c>
    </row>
    <row r="144" spans="1:4">
      <c r="A144">
        <v>143</v>
      </c>
      <c r="B144" t="s">
        <v>978</v>
      </c>
      <c r="C144" t="s">
        <v>994</v>
      </c>
      <c r="D144" t="s">
        <v>995</v>
      </c>
    </row>
    <row r="145" spans="1:4">
      <c r="A145">
        <v>144</v>
      </c>
      <c r="B145" t="s">
        <v>996</v>
      </c>
      <c r="C145" t="s">
        <v>996</v>
      </c>
      <c r="D145" t="s">
        <v>997</v>
      </c>
    </row>
    <row r="146" spans="1:4">
      <c r="A146">
        <v>145</v>
      </c>
      <c r="B146" t="s">
        <v>998</v>
      </c>
      <c r="C146" t="s">
        <v>1000</v>
      </c>
      <c r="D146" t="s">
        <v>1001</v>
      </c>
    </row>
    <row r="147" spans="1:4">
      <c r="A147">
        <v>146</v>
      </c>
      <c r="B147" t="s">
        <v>998</v>
      </c>
      <c r="C147" t="s">
        <v>1002</v>
      </c>
      <c r="D147" t="s">
        <v>1003</v>
      </c>
    </row>
    <row r="148" spans="1:4">
      <c r="A148">
        <v>147</v>
      </c>
      <c r="B148" t="s">
        <v>998</v>
      </c>
      <c r="C148" t="s">
        <v>1004</v>
      </c>
      <c r="D148" t="s">
        <v>1005</v>
      </c>
    </row>
    <row r="149" spans="1:4">
      <c r="A149">
        <v>148</v>
      </c>
      <c r="B149" t="s">
        <v>998</v>
      </c>
      <c r="C149" t="s">
        <v>1006</v>
      </c>
      <c r="D149" t="s">
        <v>1007</v>
      </c>
    </row>
    <row r="150" spans="1:4">
      <c r="A150">
        <v>149</v>
      </c>
      <c r="B150" t="s">
        <v>998</v>
      </c>
      <c r="C150" t="s">
        <v>1008</v>
      </c>
      <c r="D150" t="s">
        <v>1009</v>
      </c>
    </row>
    <row r="151" spans="1:4">
      <c r="A151">
        <v>150</v>
      </c>
      <c r="B151" t="s">
        <v>998</v>
      </c>
      <c r="C151" t="s">
        <v>1010</v>
      </c>
      <c r="D151" t="s">
        <v>1011</v>
      </c>
    </row>
    <row r="152" spans="1:4">
      <c r="A152">
        <v>151</v>
      </c>
      <c r="B152" t="s">
        <v>998</v>
      </c>
      <c r="C152" t="s">
        <v>998</v>
      </c>
      <c r="D152" t="s">
        <v>999</v>
      </c>
    </row>
    <row r="153" spans="1:4">
      <c r="A153">
        <v>152</v>
      </c>
      <c r="B153" t="s">
        <v>998</v>
      </c>
      <c r="C153" t="s">
        <v>1012</v>
      </c>
      <c r="D153" t="s">
        <v>1013</v>
      </c>
    </row>
    <row r="154" spans="1:4">
      <c r="A154">
        <v>153</v>
      </c>
      <c r="B154" t="s">
        <v>998</v>
      </c>
      <c r="C154" t="s">
        <v>1014</v>
      </c>
      <c r="D154" t="s">
        <v>1015</v>
      </c>
    </row>
    <row r="155" spans="1:4">
      <c r="A155">
        <v>154</v>
      </c>
      <c r="B155" t="s">
        <v>998</v>
      </c>
      <c r="C155" t="s">
        <v>1016</v>
      </c>
      <c r="D155" t="s">
        <v>1017</v>
      </c>
    </row>
    <row r="156" spans="1:4">
      <c r="A156">
        <v>155</v>
      </c>
      <c r="B156" t="s">
        <v>998</v>
      </c>
      <c r="C156" t="s">
        <v>1018</v>
      </c>
      <c r="D156" t="s">
        <v>1019</v>
      </c>
    </row>
    <row r="157" spans="1:4">
      <c r="A157">
        <v>156</v>
      </c>
      <c r="B157" t="s">
        <v>998</v>
      </c>
      <c r="C157" t="s">
        <v>1020</v>
      </c>
      <c r="D157" t="s">
        <v>1021</v>
      </c>
    </row>
    <row r="158" spans="1:4">
      <c r="A158">
        <v>157</v>
      </c>
      <c r="B158" t="s">
        <v>998</v>
      </c>
      <c r="C158" t="s">
        <v>1022</v>
      </c>
      <c r="D158" t="s">
        <v>1023</v>
      </c>
    </row>
    <row r="159" spans="1:4">
      <c r="A159">
        <v>158</v>
      </c>
      <c r="B159" t="s">
        <v>998</v>
      </c>
      <c r="C159" t="s">
        <v>1024</v>
      </c>
      <c r="D159" t="s">
        <v>1025</v>
      </c>
    </row>
    <row r="160" spans="1:4">
      <c r="A160">
        <v>159</v>
      </c>
      <c r="B160" t="s">
        <v>998</v>
      </c>
      <c r="C160" t="s">
        <v>1026</v>
      </c>
      <c r="D160" t="s">
        <v>1027</v>
      </c>
    </row>
    <row r="161" spans="1:4">
      <c r="A161">
        <v>160</v>
      </c>
      <c r="B161" t="s">
        <v>998</v>
      </c>
      <c r="C161" t="s">
        <v>1028</v>
      </c>
      <c r="D161" t="s">
        <v>1029</v>
      </c>
    </row>
    <row r="162" spans="1:4">
      <c r="A162">
        <v>161</v>
      </c>
      <c r="B162" t="s">
        <v>1030</v>
      </c>
      <c r="C162" t="s">
        <v>1030</v>
      </c>
      <c r="D162" t="s">
        <v>1031</v>
      </c>
    </row>
    <row r="163" spans="1:4">
      <c r="A163">
        <v>162</v>
      </c>
      <c r="B163" t="s">
        <v>1032</v>
      </c>
      <c r="C163" t="s">
        <v>1034</v>
      </c>
      <c r="D163" t="s">
        <v>1035</v>
      </c>
    </row>
    <row r="164" spans="1:4">
      <c r="A164">
        <v>163</v>
      </c>
      <c r="B164" t="s">
        <v>1032</v>
      </c>
      <c r="C164" t="s">
        <v>1036</v>
      </c>
      <c r="D164" t="s">
        <v>1037</v>
      </c>
    </row>
    <row r="165" spans="1:4">
      <c r="A165">
        <v>164</v>
      </c>
      <c r="B165" t="s">
        <v>1032</v>
      </c>
      <c r="C165" t="s">
        <v>1038</v>
      </c>
      <c r="D165" t="s">
        <v>1039</v>
      </c>
    </row>
    <row r="166" spans="1:4">
      <c r="A166">
        <v>165</v>
      </c>
      <c r="B166" t="s">
        <v>1032</v>
      </c>
      <c r="C166" t="s">
        <v>1040</v>
      </c>
      <c r="D166" t="s">
        <v>1041</v>
      </c>
    </row>
    <row r="167" spans="1:4">
      <c r="A167">
        <v>166</v>
      </c>
      <c r="B167" t="s">
        <v>1032</v>
      </c>
      <c r="C167" t="s">
        <v>1042</v>
      </c>
      <c r="D167" t="s">
        <v>1043</v>
      </c>
    </row>
    <row r="168" spans="1:4">
      <c r="A168">
        <v>167</v>
      </c>
      <c r="B168" t="s">
        <v>1032</v>
      </c>
      <c r="C168" t="s">
        <v>1044</v>
      </c>
      <c r="D168" t="s">
        <v>1045</v>
      </c>
    </row>
    <row r="169" spans="1:4">
      <c r="A169">
        <v>168</v>
      </c>
      <c r="B169" t="s">
        <v>1032</v>
      </c>
      <c r="C169" t="s">
        <v>1032</v>
      </c>
      <c r="D169" t="s">
        <v>1033</v>
      </c>
    </row>
    <row r="170" spans="1:4">
      <c r="A170">
        <v>169</v>
      </c>
      <c r="B170" t="s">
        <v>1032</v>
      </c>
      <c r="C170" t="s">
        <v>1046</v>
      </c>
      <c r="D170" t="s">
        <v>1047</v>
      </c>
    </row>
    <row r="171" spans="1:4">
      <c r="A171">
        <v>170</v>
      </c>
      <c r="B171" t="s">
        <v>1048</v>
      </c>
      <c r="C171" t="s">
        <v>1050</v>
      </c>
      <c r="D171" t="s">
        <v>1051</v>
      </c>
    </row>
    <row r="172" spans="1:4">
      <c r="A172">
        <v>171</v>
      </c>
      <c r="B172" t="s">
        <v>1048</v>
      </c>
      <c r="C172" t="s">
        <v>1052</v>
      </c>
      <c r="D172" t="s">
        <v>1053</v>
      </c>
    </row>
    <row r="173" spans="1:4">
      <c r="A173">
        <v>172</v>
      </c>
      <c r="B173" t="s">
        <v>1048</v>
      </c>
      <c r="C173" t="s">
        <v>1054</v>
      </c>
      <c r="D173" t="s">
        <v>1055</v>
      </c>
    </row>
    <row r="174" spans="1:4">
      <c r="A174">
        <v>173</v>
      </c>
      <c r="B174" t="s">
        <v>1048</v>
      </c>
      <c r="C174" t="s">
        <v>1056</v>
      </c>
      <c r="D174" t="s">
        <v>1057</v>
      </c>
    </row>
    <row r="175" spans="1:4">
      <c r="A175">
        <v>174</v>
      </c>
      <c r="B175" t="s">
        <v>1048</v>
      </c>
      <c r="C175" t="s">
        <v>1058</v>
      </c>
      <c r="D175" t="s">
        <v>1059</v>
      </c>
    </row>
    <row r="176" spans="1:4">
      <c r="A176">
        <v>175</v>
      </c>
      <c r="B176" t="s">
        <v>1048</v>
      </c>
      <c r="C176" t="s">
        <v>1048</v>
      </c>
      <c r="D176" t="s">
        <v>1049</v>
      </c>
    </row>
    <row r="177" spans="1:4">
      <c r="A177">
        <v>176</v>
      </c>
      <c r="B177" t="s">
        <v>1048</v>
      </c>
      <c r="C177" t="s">
        <v>1060</v>
      </c>
      <c r="D177" t="s">
        <v>1061</v>
      </c>
    </row>
    <row r="178" spans="1:4">
      <c r="A178">
        <v>177</v>
      </c>
      <c r="B178" t="s">
        <v>1062</v>
      </c>
      <c r="C178" t="s">
        <v>954</v>
      </c>
      <c r="D178" t="s">
        <v>1064</v>
      </c>
    </row>
    <row r="179" spans="1:4">
      <c r="A179">
        <v>178</v>
      </c>
      <c r="B179" t="s">
        <v>1062</v>
      </c>
      <c r="C179" t="s">
        <v>1065</v>
      </c>
      <c r="D179" t="s">
        <v>1066</v>
      </c>
    </row>
    <row r="180" spans="1:4">
      <c r="A180">
        <v>179</v>
      </c>
      <c r="B180" t="s">
        <v>1062</v>
      </c>
      <c r="C180" t="s">
        <v>1067</v>
      </c>
      <c r="D180" t="s">
        <v>1068</v>
      </c>
    </row>
    <row r="181" spans="1:4">
      <c r="A181">
        <v>180</v>
      </c>
      <c r="B181" t="s">
        <v>1062</v>
      </c>
      <c r="C181" t="s">
        <v>1069</v>
      </c>
      <c r="D181" t="s">
        <v>1070</v>
      </c>
    </row>
    <row r="182" spans="1:4">
      <c r="A182">
        <v>181</v>
      </c>
      <c r="B182" t="s">
        <v>1062</v>
      </c>
      <c r="C182" t="s">
        <v>1071</v>
      </c>
      <c r="D182" t="s">
        <v>1072</v>
      </c>
    </row>
    <row r="183" spans="1:4">
      <c r="A183">
        <v>182</v>
      </c>
      <c r="B183" t="s">
        <v>1062</v>
      </c>
      <c r="C183" t="s">
        <v>1073</v>
      </c>
      <c r="D183" t="s">
        <v>1074</v>
      </c>
    </row>
    <row r="184" spans="1:4">
      <c r="A184">
        <v>183</v>
      </c>
      <c r="B184" t="s">
        <v>1062</v>
      </c>
      <c r="C184" t="s">
        <v>1075</v>
      </c>
      <c r="D184" t="s">
        <v>1076</v>
      </c>
    </row>
    <row r="185" spans="1:4">
      <c r="A185">
        <v>184</v>
      </c>
      <c r="B185" t="s">
        <v>1062</v>
      </c>
      <c r="C185" t="s">
        <v>1077</v>
      </c>
      <c r="D185" t="s">
        <v>1078</v>
      </c>
    </row>
    <row r="186" spans="1:4">
      <c r="A186">
        <v>185</v>
      </c>
      <c r="B186" t="s">
        <v>1062</v>
      </c>
      <c r="C186" t="s">
        <v>1079</v>
      </c>
      <c r="D186" t="s">
        <v>1080</v>
      </c>
    </row>
    <row r="187" spans="1:4">
      <c r="A187">
        <v>186</v>
      </c>
      <c r="B187" t="s">
        <v>1062</v>
      </c>
      <c r="C187" t="s">
        <v>1081</v>
      </c>
      <c r="D187" t="s">
        <v>1082</v>
      </c>
    </row>
    <row r="188" spans="1:4">
      <c r="A188">
        <v>187</v>
      </c>
      <c r="B188" t="s">
        <v>1062</v>
      </c>
      <c r="C188" t="s">
        <v>1083</v>
      </c>
      <c r="D188" t="s">
        <v>1084</v>
      </c>
    </row>
    <row r="189" spans="1:4">
      <c r="A189">
        <v>188</v>
      </c>
      <c r="B189" t="s">
        <v>1062</v>
      </c>
      <c r="C189" t="s">
        <v>1062</v>
      </c>
      <c r="D189" t="s">
        <v>1063</v>
      </c>
    </row>
    <row r="190" spans="1:4">
      <c r="A190">
        <v>189</v>
      </c>
      <c r="B190" t="s">
        <v>1085</v>
      </c>
      <c r="C190" t="s">
        <v>1087</v>
      </c>
      <c r="D190" t="s">
        <v>1088</v>
      </c>
    </row>
    <row r="191" spans="1:4">
      <c r="A191">
        <v>190</v>
      </c>
      <c r="B191" t="s">
        <v>1085</v>
      </c>
      <c r="C191" t="s">
        <v>1089</v>
      </c>
      <c r="D191" t="s">
        <v>1090</v>
      </c>
    </row>
    <row r="192" spans="1:4">
      <c r="A192">
        <v>191</v>
      </c>
      <c r="B192" t="s">
        <v>1085</v>
      </c>
      <c r="C192" t="s">
        <v>1091</v>
      </c>
      <c r="D192" t="s">
        <v>1092</v>
      </c>
    </row>
    <row r="193" spans="1:4">
      <c r="A193">
        <v>192</v>
      </c>
      <c r="B193" t="s">
        <v>1085</v>
      </c>
      <c r="C193" t="s">
        <v>1093</v>
      </c>
      <c r="D193" t="s">
        <v>1094</v>
      </c>
    </row>
    <row r="194" spans="1:4">
      <c r="A194">
        <v>193</v>
      </c>
      <c r="B194" t="s">
        <v>1085</v>
      </c>
      <c r="C194" t="s">
        <v>732</v>
      </c>
      <c r="D194" t="s">
        <v>1095</v>
      </c>
    </row>
    <row r="195" spans="1:4">
      <c r="A195">
        <v>194</v>
      </c>
      <c r="B195" t="s">
        <v>1085</v>
      </c>
      <c r="C195" t="s">
        <v>1096</v>
      </c>
      <c r="D195" t="s">
        <v>1097</v>
      </c>
    </row>
    <row r="196" spans="1:4">
      <c r="A196">
        <v>195</v>
      </c>
      <c r="B196" t="s">
        <v>1085</v>
      </c>
      <c r="C196" t="s">
        <v>1098</v>
      </c>
      <c r="D196" t="s">
        <v>1099</v>
      </c>
    </row>
    <row r="197" spans="1:4">
      <c r="A197">
        <v>196</v>
      </c>
      <c r="B197" t="s">
        <v>1085</v>
      </c>
      <c r="C197" t="s">
        <v>1100</v>
      </c>
      <c r="D197" t="s">
        <v>1101</v>
      </c>
    </row>
    <row r="198" spans="1:4">
      <c r="A198">
        <v>197</v>
      </c>
      <c r="B198" t="s">
        <v>1085</v>
      </c>
      <c r="C198" t="s">
        <v>1102</v>
      </c>
      <c r="D198" t="s">
        <v>1103</v>
      </c>
    </row>
    <row r="199" spans="1:4">
      <c r="A199">
        <v>198</v>
      </c>
      <c r="B199" t="s">
        <v>1085</v>
      </c>
      <c r="C199" t="s">
        <v>1104</v>
      </c>
      <c r="D199" t="s">
        <v>1105</v>
      </c>
    </row>
    <row r="200" spans="1:4">
      <c r="A200">
        <v>199</v>
      </c>
      <c r="B200" t="s">
        <v>1085</v>
      </c>
      <c r="C200" t="s">
        <v>1106</v>
      </c>
      <c r="D200" t="s">
        <v>1107</v>
      </c>
    </row>
    <row r="201" spans="1:4">
      <c r="A201">
        <v>200</v>
      </c>
      <c r="B201" t="s">
        <v>1085</v>
      </c>
      <c r="C201" t="s">
        <v>1108</v>
      </c>
      <c r="D201" t="s">
        <v>1109</v>
      </c>
    </row>
    <row r="202" spans="1:4">
      <c r="A202">
        <v>201</v>
      </c>
      <c r="B202" t="s">
        <v>1085</v>
      </c>
      <c r="C202" t="s">
        <v>1085</v>
      </c>
      <c r="D202" t="s">
        <v>1086</v>
      </c>
    </row>
  </sheetData>
  <phoneticPr fontId="0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B36"/>
  <sheetViews>
    <sheetView showGridLines="0" workbookViewId="0"/>
  </sheetViews>
  <sheetFormatPr defaultRowHeight="15"/>
  <cols>
    <col min="1" max="1" width="3.7109375" customWidth="1"/>
    <col min="2" max="2" width="90.7109375" customWidth="1"/>
  </cols>
  <sheetData>
    <row r="1" spans="2:2">
      <c r="B1" t="s">
        <v>59</v>
      </c>
    </row>
    <row r="2" spans="2:2">
      <c r="B2" t="s">
        <v>470</v>
      </c>
    </row>
    <row r="3" spans="2:2">
      <c r="B3" t="s">
        <v>389</v>
      </c>
    </row>
    <row r="4" spans="2:2">
      <c r="B4" t="s">
        <v>582</v>
      </c>
    </row>
    <row r="5" spans="2:2">
      <c r="B5" t="s">
        <v>207</v>
      </c>
    </row>
    <row r="6" spans="2:2">
      <c r="B6" t="s">
        <v>250</v>
      </c>
    </row>
    <row r="7" spans="2:2">
      <c r="B7" t="s">
        <v>251</v>
      </c>
    </row>
    <row r="8" spans="2:2">
      <c r="B8" t="s">
        <v>252</v>
      </c>
    </row>
    <row r="9" spans="2:2">
      <c r="B9" t="s">
        <v>471</v>
      </c>
    </row>
    <row r="10" spans="2:2">
      <c r="B10" t="s">
        <v>581</v>
      </c>
    </row>
    <row r="11" spans="2:2">
      <c r="B11" t="s">
        <v>387</v>
      </c>
    </row>
    <row r="12" spans="2:2">
      <c r="B12" t="s">
        <v>168</v>
      </c>
    </row>
    <row r="13" spans="2:2">
      <c r="B13" t="s">
        <v>184</v>
      </c>
    </row>
    <row r="14" spans="2:2">
      <c r="B14" t="s">
        <v>234</v>
      </c>
    </row>
    <row r="15" spans="2:2">
      <c r="B15" t="s">
        <v>215</v>
      </c>
    </row>
    <row r="16" spans="2:2">
      <c r="B16" t="s">
        <v>192</v>
      </c>
    </row>
    <row r="17" spans="2:2">
      <c r="B17" t="s">
        <v>248</v>
      </c>
    </row>
    <row r="18" spans="2:2">
      <c r="B18" t="s">
        <v>249</v>
      </c>
    </row>
    <row r="19" spans="2:2">
      <c r="B19" t="s">
        <v>235</v>
      </c>
    </row>
    <row r="20" spans="2:2">
      <c r="B20" t="s">
        <v>275</v>
      </c>
    </row>
    <row r="21" spans="2:2">
      <c r="B21" t="s">
        <v>205</v>
      </c>
    </row>
    <row r="22" spans="2:2">
      <c r="B22" t="s">
        <v>206</v>
      </c>
    </row>
    <row r="24" spans="2:2">
      <c r="B24" t="s">
        <v>356</v>
      </c>
    </row>
    <row r="26" spans="2:2">
      <c r="B26" t="s">
        <v>314</v>
      </c>
    </row>
    <row r="27" spans="2:2">
      <c r="B27" t="s">
        <v>448</v>
      </c>
    </row>
    <row r="28" spans="2:2">
      <c r="B28" t="s">
        <v>447</v>
      </c>
    </row>
    <row r="29" spans="2:2">
      <c r="B29" t="s">
        <v>388</v>
      </c>
    </row>
    <row r="30" spans="2:2">
      <c r="B30" t="s">
        <v>580</v>
      </c>
    </row>
    <row r="32" spans="2:2">
      <c r="B32" t="s">
        <v>417</v>
      </c>
    </row>
    <row r="33" spans="1:2">
      <c r="A33">
        <v>1</v>
      </c>
      <c r="B33" t="s">
        <v>418</v>
      </c>
    </row>
    <row r="34" spans="1:2">
      <c r="A34">
        <v>2</v>
      </c>
      <c r="B34" t="s">
        <v>419</v>
      </c>
    </row>
    <row r="35" spans="1:2">
      <c r="B35" t="s">
        <v>420</v>
      </c>
    </row>
    <row r="36" spans="1:2">
      <c r="B36" t="s">
        <v>421</v>
      </c>
    </row>
  </sheetData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R18"/>
  <sheetViews>
    <sheetView showGridLines="0" topLeftCell="C3" workbookViewId="0">
      <selection activeCell="E12" sqref="E12:E16"/>
    </sheetView>
  </sheetViews>
  <sheetFormatPr defaultRowHeight="15"/>
  <cols>
    <col min="1" max="2" width="9.140625" hidden="1" customWidth="1"/>
    <col min="3" max="3" width="3.7109375" customWidth="1"/>
    <col min="4" max="4" width="6.28515625" customWidth="1"/>
    <col min="5" max="5" width="46.42578125" customWidth="1"/>
    <col min="6" max="6" width="3.7109375" customWidth="1"/>
    <col min="7" max="7" width="5.7109375" customWidth="1"/>
    <col min="8" max="8" width="41.42578125" bestFit="1" customWidth="1"/>
    <col min="9" max="9" width="3.7109375" customWidth="1"/>
    <col min="10" max="10" width="5.7109375" customWidth="1"/>
    <col min="11" max="11" width="32.5703125" customWidth="1"/>
    <col min="12" max="12" width="14.85546875" customWidth="1"/>
    <col min="13" max="13" width="3.7109375" hidden="1" customWidth="1"/>
    <col min="14" max="16" width="9.140625" hidden="1" customWidth="1"/>
    <col min="17" max="17" width="25.7109375" hidden="1" customWidth="1"/>
    <col min="18" max="18" width="14.42578125" hidden="1" customWidth="1"/>
  </cols>
  <sheetData>
    <row r="1" spans="2:18" ht="16.5" hidden="1" customHeight="1">
      <c r="K1" t="s">
        <v>478</v>
      </c>
      <c r="L1" t="s">
        <v>405</v>
      </c>
      <c r="M1" t="s">
        <v>477</v>
      </c>
    </row>
    <row r="2" spans="2:18" ht="16.5" hidden="1" customHeight="1"/>
    <row r="3" spans="2:18" ht="3" customHeight="1"/>
    <row r="4" spans="2:18">
      <c r="D4" s="1" t="s">
        <v>401</v>
      </c>
      <c r="E4" s="1"/>
      <c r="F4" s="1"/>
      <c r="G4" s="1"/>
      <c r="H4" s="1"/>
    </row>
    <row r="5" spans="2:18" ht="3" hidden="1" customHeight="1"/>
    <row r="6" spans="2:18" ht="20.100000000000001" hidden="1" customHeight="1">
      <c r="D6" s="1"/>
      <c r="E6" s="1"/>
      <c r="F6" s="1" t="s">
        <v>74</v>
      </c>
      <c r="G6" s="1"/>
    </row>
    <row r="7" spans="2:18" ht="3" customHeight="1"/>
    <row r="8" spans="2:18">
      <c r="D8" s="1" t="s">
        <v>16</v>
      </c>
      <c r="E8" s="1"/>
      <c r="F8" s="1" t="s">
        <v>402</v>
      </c>
      <c r="G8" s="1"/>
      <c r="H8" s="1"/>
      <c r="I8" s="1" t="s">
        <v>403</v>
      </c>
      <c r="J8" s="1"/>
      <c r="K8" s="1"/>
      <c r="L8" s="1"/>
    </row>
    <row r="9" spans="2:18" ht="20.25" customHeight="1">
      <c r="D9" t="s">
        <v>82</v>
      </c>
      <c r="E9" t="s">
        <v>404</v>
      </c>
      <c r="F9" s="1" t="s">
        <v>82</v>
      </c>
      <c r="G9" s="1"/>
      <c r="H9" t="s">
        <v>404</v>
      </c>
      <c r="I9" s="1" t="s">
        <v>82</v>
      </c>
      <c r="J9" s="1"/>
      <c r="K9" t="s">
        <v>404</v>
      </c>
      <c r="L9" t="s">
        <v>405</v>
      </c>
    </row>
    <row r="10" spans="2:18" ht="12" customHeight="1">
      <c r="D10" t="s">
        <v>83</v>
      </c>
      <c r="E10" t="s">
        <v>49</v>
      </c>
      <c r="F10" s="1" t="s">
        <v>50</v>
      </c>
      <c r="G10" s="1"/>
      <c r="H10" t="s">
        <v>51</v>
      </c>
      <c r="I10" s="1" t="s">
        <v>63</v>
      </c>
      <c r="J10" s="1"/>
      <c r="K10" t="s">
        <v>64</v>
      </c>
      <c r="L10" t="s">
        <v>169</v>
      </c>
    </row>
    <row r="11" spans="2:18" hidden="1">
      <c r="D11">
        <v>0</v>
      </c>
      <c r="M11" t="s">
        <v>485</v>
      </c>
      <c r="P11" t="s">
        <v>483</v>
      </c>
      <c r="Q11" t="s">
        <v>484</v>
      </c>
      <c r="R11" t="s">
        <v>546</v>
      </c>
    </row>
    <row r="12" spans="2:18" ht="0.95" customHeight="1">
      <c r="B12" t="s">
        <v>409</v>
      </c>
      <c r="C12" s="1"/>
      <c r="D12" s="1">
        <v>1</v>
      </c>
      <c r="E12" s="1" t="s">
        <v>1292</v>
      </c>
      <c r="G12">
        <v>0</v>
      </c>
      <c r="J12" t="s">
        <v>482</v>
      </c>
      <c r="M12">
        <f>mergeValue(H12)</f>
        <v>0</v>
      </c>
      <c r="P12" t="str">
        <f>IF(ISERROR(MATCH(Q12,MODesc,0)),"n","y")</f>
        <v>y</v>
      </c>
      <c r="Q12" t="s">
        <v>1292</v>
      </c>
      <c r="R12" t="str">
        <f>K12&amp;"("&amp;L12&amp;")"</f>
        <v>()</v>
      </c>
    </row>
    <row r="13" spans="2:18" ht="0.95" customHeight="1">
      <c r="B13" t="s">
        <v>409</v>
      </c>
      <c r="C13" s="1"/>
      <c r="D13" s="1"/>
      <c r="E13" s="1"/>
      <c r="F13" s="1"/>
      <c r="G13" s="1">
        <v>1</v>
      </c>
      <c r="H13" s="1" t="s">
        <v>838</v>
      </c>
      <c r="J13" t="s">
        <v>482</v>
      </c>
      <c r="M13" t="str">
        <f>mergeValue(H13)</f>
        <v>Город-курорт Кисловодск</v>
      </c>
      <c r="R13" t="str">
        <f>K13&amp;"("&amp;L13&amp;")"</f>
        <v>()</v>
      </c>
    </row>
    <row r="14" spans="2:18" ht="15" customHeight="1">
      <c r="B14" t="s">
        <v>409</v>
      </c>
      <c r="C14" s="1"/>
      <c r="D14" s="1"/>
      <c r="E14" s="1"/>
      <c r="F14" s="1"/>
      <c r="G14" s="1"/>
      <c r="H14" s="1"/>
      <c r="J14">
        <v>1</v>
      </c>
      <c r="K14" t="s">
        <v>838</v>
      </c>
      <c r="L14" t="s">
        <v>839</v>
      </c>
      <c r="M14" t="str">
        <f>mergeValue(H14)</f>
        <v>Город-курорт Кисловодск</v>
      </c>
      <c r="R14" t="str">
        <f>K14&amp;" ("&amp;L14&amp;")"</f>
        <v>Город-курорт Кисловодск (07715000)</v>
      </c>
    </row>
    <row r="15" spans="2:18" ht="0.95" customHeight="1">
      <c r="B15" t="s">
        <v>406</v>
      </c>
      <c r="Q15" t="s">
        <v>19</v>
      </c>
    </row>
    <row r="16" spans="2:18" ht="21" customHeight="1"/>
    <row r="18" ht="0.75" customHeight="1"/>
  </sheetData>
  <sheetProtection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S30"/>
  <sheetViews>
    <sheetView showGridLines="0" topLeftCell="C4" workbookViewId="0">
      <selection activeCell="G11" sqref="G11"/>
    </sheetView>
  </sheetViews>
  <sheetFormatPr defaultRowHeight="15"/>
  <cols>
    <col min="1" max="2" width="3.7109375" hidden="1" customWidth="1"/>
    <col min="3" max="3" width="3.7109375" bestFit="1" customWidth="1"/>
    <col min="4" max="4" width="6.140625" customWidth="1"/>
    <col min="5" max="5" width="50.7109375" customWidth="1"/>
    <col min="6" max="6" width="33.85546875" customWidth="1"/>
    <col min="7" max="7" width="8.5703125" customWidth="1"/>
    <col min="8" max="8" width="3.7109375" customWidth="1"/>
    <col min="9" max="9" width="5.42578125" customWidth="1"/>
    <col min="10" max="10" width="47.85546875" customWidth="1"/>
    <col min="11" max="12" width="3.7109375" customWidth="1"/>
    <col min="13" max="13" width="5.7109375" customWidth="1"/>
    <col min="14" max="14" width="28.140625" customWidth="1"/>
    <col min="15" max="16" width="3.7109375" customWidth="1"/>
    <col min="17" max="17" width="5.7109375" customWidth="1"/>
    <col min="18" max="18" width="34.42578125" customWidth="1"/>
    <col min="19" max="19" width="30.7109375" customWidth="1"/>
    <col min="20" max="20" width="3.7109375" customWidth="1"/>
  </cols>
  <sheetData>
    <row r="1" spans="4:10" hidden="1"/>
    <row r="2" spans="4:10" hidden="1"/>
    <row r="3" spans="4:10" hidden="1"/>
    <row r="4" spans="4:10" ht="3" customHeight="1"/>
    <row r="5" spans="4:10" ht="24.95" customHeight="1">
      <c r="D5" s="1" t="s">
        <v>558</v>
      </c>
      <c r="E5" s="1"/>
      <c r="F5" s="1"/>
      <c r="G5" s="1"/>
      <c r="H5" s="1"/>
      <c r="I5" s="1"/>
      <c r="J5" s="1"/>
    </row>
    <row r="6" spans="4:10" ht="3" customHeight="1">
      <c r="D6" s="1"/>
      <c r="E6" s="1"/>
      <c r="F6" s="1"/>
      <c r="G6" s="1"/>
      <c r="H6" s="1"/>
      <c r="I6" s="1"/>
      <c r="J6" s="1"/>
    </row>
    <row r="7" spans="4:10" hidden="1">
      <c r="E7" s="1"/>
      <c r="F7" s="1"/>
      <c r="G7" s="1"/>
      <c r="H7" s="1"/>
      <c r="I7" s="1"/>
      <c r="J7" s="1"/>
    </row>
    <row r="8" spans="4:10" hidden="1">
      <c r="E8" s="1"/>
      <c r="F8" s="1"/>
      <c r="G8" s="1"/>
      <c r="H8" s="1"/>
      <c r="I8" s="1"/>
      <c r="J8" s="1"/>
    </row>
    <row r="9" spans="4:10" hidden="1">
      <c r="E9" s="1"/>
      <c r="F9" s="1"/>
      <c r="G9" s="1"/>
      <c r="H9" s="1"/>
      <c r="I9" s="1"/>
      <c r="J9" s="1"/>
    </row>
    <row r="10" spans="4:10" hidden="1">
      <c r="E10" s="1"/>
      <c r="F10" s="1"/>
      <c r="G10" s="1"/>
      <c r="H10" s="1"/>
      <c r="I10" s="1"/>
      <c r="J10" s="1"/>
    </row>
    <row r="11" spans="4:10">
      <c r="E11" s="1" t="s">
        <v>576</v>
      </c>
      <c r="F11" s="1"/>
      <c r="G11" t="s">
        <v>75</v>
      </c>
    </row>
    <row r="12" spans="4:10" hidden="1">
      <c r="E12" s="1"/>
      <c r="F12" s="1"/>
    </row>
    <row r="13" spans="4:10" hidden="1">
      <c r="E13" s="1"/>
      <c r="F13" s="1"/>
    </row>
    <row r="14" spans="4:10" hidden="1"/>
    <row r="15" spans="4:10" hidden="1"/>
    <row r="16" spans="4:10" ht="3" customHeight="1"/>
    <row r="17" spans="1:19" ht="27" customHeight="1">
      <c r="D17" s="1" t="s">
        <v>82</v>
      </c>
      <c r="E17" s="1" t="s">
        <v>279</v>
      </c>
      <c r="F17" s="1" t="s">
        <v>71</v>
      </c>
      <c r="G17" s="1" t="s">
        <v>422</v>
      </c>
      <c r="H17" s="1" t="s">
        <v>82</v>
      </c>
      <c r="I17" s="1"/>
      <c r="J17" s="1" t="s">
        <v>21</v>
      </c>
      <c r="K17" s="1" t="s">
        <v>454</v>
      </c>
      <c r="L17" s="1"/>
      <c r="M17" s="1"/>
      <c r="N17" s="1"/>
      <c r="O17" s="1" t="s">
        <v>559</v>
      </c>
      <c r="P17" s="1"/>
      <c r="Q17" s="1"/>
      <c r="R17" s="1"/>
      <c r="S17" s="1" t="s">
        <v>228</v>
      </c>
    </row>
    <row r="18" spans="1:19" ht="30.75" customHeight="1">
      <c r="D18" s="1"/>
      <c r="E18" s="1"/>
      <c r="F18" s="1"/>
      <c r="G18" s="1"/>
      <c r="H18" s="1"/>
      <c r="I18" s="1"/>
      <c r="J18" s="1"/>
      <c r="K18" t="s">
        <v>282</v>
      </c>
      <c r="L18" s="1" t="s">
        <v>82</v>
      </c>
      <c r="M18" s="1"/>
      <c r="N18" t="s">
        <v>214</v>
      </c>
      <c r="O18" t="s">
        <v>282</v>
      </c>
      <c r="P18" s="1" t="s">
        <v>82</v>
      </c>
      <c r="Q18" s="1"/>
      <c r="R18" t="s">
        <v>214</v>
      </c>
      <c r="S18" s="1"/>
    </row>
    <row r="19" spans="1:19" ht="12" customHeight="1">
      <c r="D19" t="s">
        <v>83</v>
      </c>
      <c r="E19" t="s">
        <v>49</v>
      </c>
      <c r="F19" t="s">
        <v>50</v>
      </c>
      <c r="G19" t="s">
        <v>51</v>
      </c>
      <c r="H19" s="1" t="s">
        <v>63</v>
      </c>
      <c r="I19" s="1"/>
      <c r="J19" t="s">
        <v>64</v>
      </c>
      <c r="K19" t="s">
        <v>169</v>
      </c>
      <c r="L19" s="1" t="s">
        <v>170</v>
      </c>
      <c r="M19" s="1"/>
      <c r="N19" t="s">
        <v>193</v>
      </c>
      <c r="O19" t="s">
        <v>194</v>
      </c>
      <c r="P19" s="1" t="s">
        <v>195</v>
      </c>
      <c r="Q19" s="1"/>
      <c r="R19" t="s">
        <v>196</v>
      </c>
      <c r="S19" t="s">
        <v>197</v>
      </c>
    </row>
    <row r="20" spans="1:19" hidden="1">
      <c r="D20">
        <v>0</v>
      </c>
    </row>
    <row r="21" spans="1:19">
      <c r="A21">
        <v>5</v>
      </c>
      <c r="D21" s="1">
        <v>1</v>
      </c>
      <c r="E21" s="1" t="s">
        <v>564</v>
      </c>
      <c r="F21" s="1" t="s">
        <v>702</v>
      </c>
      <c r="G21" s="1" t="s">
        <v>75</v>
      </c>
      <c r="H21" s="1"/>
      <c r="I21" s="1">
        <v>1</v>
      </c>
      <c r="J21" s="1" t="s">
        <v>1294</v>
      </c>
      <c r="K21" s="1" t="s">
        <v>74</v>
      </c>
      <c r="L21" s="1"/>
      <c r="M21" s="1" t="s">
        <v>83</v>
      </c>
      <c r="N21" s="1" t="s">
        <v>1292</v>
      </c>
      <c r="O21" s="1" t="s">
        <v>74</v>
      </c>
      <c r="Q21" t="s">
        <v>83</v>
      </c>
      <c r="R21" t="s">
        <v>1295</v>
      </c>
    </row>
    <row r="22" spans="1:19" ht="17.100000000000001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9" ht="15" customHeight="1">
      <c r="D23" s="1"/>
      <c r="E23" s="1"/>
      <c r="F23" s="1"/>
      <c r="G23" s="1"/>
      <c r="H23" s="1"/>
      <c r="I23" s="1"/>
      <c r="J23" s="1"/>
      <c r="K23" s="1"/>
    </row>
    <row r="24" spans="1:19" ht="15" customHeight="1">
      <c r="D24" s="1"/>
      <c r="E24" s="1"/>
      <c r="F24" s="1"/>
      <c r="G24" s="1"/>
    </row>
    <row r="25" spans="1:19" ht="17.100000000000001" customHeight="1"/>
    <row r="26" spans="1:19" ht="3" customHeight="1"/>
    <row r="27" spans="1:19" hidden="1"/>
    <row r="28" spans="1:19" ht="0.95" customHeight="1"/>
    <row r="29" spans="1:19" ht="23.25" customHeight="1"/>
    <row r="30" spans="1:19" ht="3" customHeight="1"/>
  </sheetData>
  <sheetProtection sheet="1" objects="1" scenarios="1" formatColumns="0" formatRows="0"/>
  <dataConsolidate leftLabels="1"/>
  <mergeCells count="39"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0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R21:S21 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195</v>
      </c>
    </row>
    <row r="2" spans="1:10">
      <c r="F2" s="1" t="s">
        <v>460</v>
      </c>
      <c r="G2" s="1"/>
      <c r="H2" s="1"/>
    </row>
    <row r="3" spans="1:10" ht="3" customHeight="1"/>
    <row r="4" spans="1:10">
      <c r="F4" s="1" t="s">
        <v>430</v>
      </c>
      <c r="G4" s="1"/>
      <c r="H4" s="1"/>
      <c r="I4" s="1" t="s">
        <v>431</v>
      </c>
    </row>
    <row r="5" spans="1:10" ht="11.25" customHeight="1">
      <c r="F5" t="s">
        <v>82</v>
      </c>
      <c r="G5" t="s">
        <v>433</v>
      </c>
      <c r="H5" t="s">
        <v>424</v>
      </c>
      <c r="I5" s="1"/>
    </row>
    <row r="6" spans="1:10" ht="12" customHeight="1">
      <c r="F6" t="s">
        <v>83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461</v>
      </c>
      <c r="H7" t="str">
        <f>IF(dateCh="","",dateCh)</f>
        <v>15.06.2020</v>
      </c>
      <c r="I7" t="s">
        <v>462</v>
      </c>
    </row>
    <row r="8" spans="1:10">
      <c r="A8" s="1">
        <v>1</v>
      </c>
      <c r="F8" t="str">
        <f>"2." &amp;mergeValue(A8)</f>
        <v>2.1</v>
      </c>
      <c r="G8" t="s">
        <v>463</v>
      </c>
      <c r="H8" t="str">
        <f>IF('Перечень тарифов'!R21="","наименование отсутствует","" &amp; 'Перечень тарифов'!R21 &amp; "")</f>
        <v>Централизованная система горячего водоснабжения</v>
      </c>
      <c r="I8" t="s">
        <v>551</v>
      </c>
    </row>
    <row r="9" spans="1:10">
      <c r="A9" s="1"/>
      <c r="F9" t="str">
        <f>"3." &amp;mergeValue(A9)</f>
        <v>3.1</v>
      </c>
      <c r="G9" t="s">
        <v>464</v>
      </c>
      <c r="H9" t="str">
        <f>IF('Перечень тарифов'!F21="","наименование отсутствует","" &amp; 'Перечень тарифов'!F21 &amp; "")</f>
        <v>Горячее водоснабжение</v>
      </c>
      <c r="I9" t="s">
        <v>549</v>
      </c>
    </row>
    <row r="10" spans="1:10">
      <c r="A10" s="1"/>
      <c r="F10" t="str">
        <f>"4."&amp;mergeValue(A10)</f>
        <v>4.1</v>
      </c>
      <c r="G10" t="s">
        <v>465</v>
      </c>
      <c r="H10" t="s">
        <v>434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553</v>
      </c>
      <c r="H11" t="str">
        <f>IF(region_name="","",region_name)</f>
        <v>Ставропольский край</v>
      </c>
      <c r="I11" t="s">
        <v>468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466</v>
      </c>
      <c r="H12" t="str">
        <f>IF(Территории!H13="","","" &amp; Территории!H13 &amp; "")</f>
        <v>Город-курорт Кисловодск</v>
      </c>
      <c r="I12" t="s">
        <v>469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467</v>
      </c>
      <c r="H13" t="str">
        <f>IF(Территории!R14="","","" &amp; Территории!R14 &amp; "")</f>
        <v>Город-курорт Кисловодск (07715000)</v>
      </c>
      <c r="I13" t="s">
        <v>552</v>
      </c>
    </row>
    <row r="14" spans="1:10" ht="3" customHeight="1"/>
    <row r="15" spans="1:10" ht="15" customHeight="1">
      <c r="G15" s="1" t="s">
        <v>554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>
    <tabColor rgb="FFEAEBEE"/>
    <pageSetUpPr fitToPage="1"/>
  </sheetPr>
  <dimension ref="A1:H14"/>
  <sheetViews>
    <sheetView showGridLines="0" topLeftCell="C4" workbookViewId="0">
      <selection activeCell="F10" sqref="F10:G13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5" width="64.140625" customWidth="1"/>
    <col min="6" max="7" width="35.7109375" customWidth="1"/>
    <col min="8" max="8" width="115.7109375" customWidth="1"/>
  </cols>
  <sheetData>
    <row r="1" spans="4:8" hidden="1"/>
    <row r="2" spans="4:8" hidden="1"/>
    <row r="3" spans="4:8" hidden="1"/>
    <row r="4" spans="4:8" ht="3" customHeight="1"/>
    <row r="5" spans="4:8" ht="26.1" customHeight="1">
      <c r="D5" s="1" t="s">
        <v>609</v>
      </c>
      <c r="E5" s="1"/>
      <c r="F5" s="1"/>
      <c r="G5" s="1"/>
    </row>
    <row r="6" spans="4:8" ht="3" customHeight="1"/>
    <row r="7" spans="4:8">
      <c r="D7" s="1" t="s">
        <v>430</v>
      </c>
      <c r="E7" s="1"/>
      <c r="F7" s="1"/>
      <c r="G7" s="1"/>
      <c r="H7" s="1" t="s">
        <v>431</v>
      </c>
    </row>
    <row r="8" spans="4:8">
      <c r="D8" t="s">
        <v>82</v>
      </c>
      <c r="E8" t="s">
        <v>433</v>
      </c>
      <c r="F8" t="s">
        <v>424</v>
      </c>
      <c r="G8" t="s">
        <v>432</v>
      </c>
      <c r="H8" s="1"/>
    </row>
    <row r="9" spans="4:8" ht="12" customHeight="1">
      <c r="D9" t="s">
        <v>83</v>
      </c>
      <c r="E9" t="s">
        <v>49</v>
      </c>
      <c r="F9" t="s">
        <v>50</v>
      </c>
      <c r="G9" t="s">
        <v>51</v>
      </c>
      <c r="H9" t="s">
        <v>63</v>
      </c>
    </row>
    <row r="10" spans="4:8" ht="21" customHeight="1">
      <c r="D10" t="s">
        <v>83</v>
      </c>
      <c r="E10" t="s">
        <v>586</v>
      </c>
      <c r="F10" t="s">
        <v>1298</v>
      </c>
      <c r="G10" t="s">
        <v>1296</v>
      </c>
      <c r="H10" s="1" t="s">
        <v>587</v>
      </c>
    </row>
    <row r="11" spans="4:8" ht="21" customHeight="1">
      <c r="D11" t="s">
        <v>49</v>
      </c>
      <c r="E11" t="s">
        <v>588</v>
      </c>
      <c r="F11" t="s">
        <v>1297</v>
      </c>
      <c r="G11" t="s">
        <v>1296</v>
      </c>
      <c r="H11" s="1"/>
    </row>
    <row r="12" spans="4:8" ht="21" customHeight="1">
      <c r="D12" t="s">
        <v>50</v>
      </c>
      <c r="E12" t="s">
        <v>589</v>
      </c>
      <c r="F12">
        <v>0</v>
      </c>
      <c r="G12" t="s">
        <v>1296</v>
      </c>
      <c r="H12" s="1"/>
    </row>
    <row r="13" spans="4:8" ht="21" customHeight="1">
      <c r="D13" t="s">
        <v>51</v>
      </c>
      <c r="E13" t="s">
        <v>590</v>
      </c>
      <c r="F13">
        <v>0</v>
      </c>
      <c r="G13" t="s">
        <v>1296</v>
      </c>
      <c r="H13" s="1"/>
    </row>
    <row r="14" spans="4:8" ht="15" customHeight="1">
      <c r="E14" t="s">
        <v>310</v>
      </c>
      <c r="H14" s="1"/>
    </row>
  </sheetData>
  <sheetProtection sheet="1" objects="1" scenarios="1" formatColumns="0" formatRows="0"/>
  <dataConsolidate leftLabels="1" link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</dataValidations>
  <hyperlinks>
    <hyperlink ref="F11" location="'Закупки'!$F$12" tooltip="Кликните по гиперссылке, чтобы перейти на сайт организации или отредактировать её" display="gpte26.ru"/>
    <hyperlink ref="G10" location="'Форма 1.10'!$G$10" tooltip="Кликните по гиперссылке, чтобы перейти по ссылке на обосновывающие документы или отредактировать её" display="https://portal.eias.ru/Portal/DownloadPage.aspx?type=12&amp;guid=b5d37074-e4ea-4d9d-9fe3-567ef7b6d740"/>
    <hyperlink ref="G11" location="'Форма 1.10'!$G$11" tooltip="Кликните по гиперссылке, чтобы перейти по ссылке на обосновывающие документы или отредактировать её" display="https://portal.eias.ru/Portal/DownloadPage.aspx?type=12&amp;guid=b5d37074-e4ea-4d9d-9fe3-567ef7b6d740"/>
    <hyperlink ref="G12" location="'Форма 1.10'!$G$12" tooltip="Кликните по гиперссылке, чтобы перейти по ссылке на обосновывающие документы или отредактировать её" display="https://portal.eias.ru/Portal/DownloadPage.aspx?type=12&amp;guid=b5d37074-e4ea-4d9d-9fe3-567ef7b6d740"/>
    <hyperlink ref="G13" location="'Форма 1.10'!$G$13" tooltip="Кликните по гиперссылке, чтобы перейти по ссылке на обосновывающие документы или отредактировать её" display="https://portal.eias.ru/Portal/DownloadPage.aspx?type=12&amp;guid=b5d37074-e4ea-4d9d-9fe3-567ef7b6d740"/>
    <hyperlink ref="F10" location="'Форма 1.10'!$F$10" tooltip="Кликните по гиперссылке, чтобы перейти по ссылке на обосновывающие документы или отредактировать её" display="Положениеозакупках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9" baseType="lpstr">
      <vt:lpstr>Инструкция</vt:lpstr>
      <vt:lpstr>Титульный</vt:lpstr>
      <vt:lpstr>Территории</vt:lpstr>
      <vt:lpstr>Перечень тарифов</vt:lpstr>
      <vt:lpstr>Форма 1.0.1 | Форма 1.10</vt:lpstr>
      <vt:lpstr>Форма 1.10</vt:lpstr>
      <vt:lpstr>Форма 1.0.1 | Форма 1.11.1</vt:lpstr>
      <vt:lpstr>Форма 1.11.1</vt:lpstr>
      <vt:lpstr>Форма 1.0.1 | Т-гор.вода</vt:lpstr>
      <vt:lpstr>Форма 1.11.2 | Т-гор.вода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checkCells_List05_10</vt:lpstr>
      <vt:lpstr>checkCells_List05_11</vt:lpstr>
      <vt:lpstr>checkCells_List05_2</vt:lpstr>
      <vt:lpstr>checkCells_List05_5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pIns_List13_1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Vassa</cp:lastModifiedBy>
  <cp:lastPrinted>2013-08-29T08:11:20Z</cp:lastPrinted>
  <dcterms:created xsi:type="dcterms:W3CDTF">2004-05-21T07:18:45Z</dcterms:created>
  <dcterms:modified xsi:type="dcterms:W3CDTF">2020-07-08T11:41:01Z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